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8" activeTab="1"/>
  </bookViews>
  <sheets>
    <sheet name="список" sheetId="1" r:id="rId1"/>
    <sheet name="revolition" sheetId="2" r:id="rId2"/>
    <sheet name="Production" sheetId="3" r:id="rId3"/>
    <sheet name="рейд" sheetId="4" r:id="rId4"/>
    <sheet name="константы" sheetId="5" r:id="rId5"/>
    <sheet name="Старт_финишСУ4" sheetId="6" r:id="rId6"/>
    <sheet name="Старт_финишСУ4_2" sheetId="7" r:id="rId7"/>
    <sheet name="Логтипы" sheetId="8" r:id="rId8"/>
    <sheet name="Стартовая ведомость СУ1" sheetId="9" r:id="rId9"/>
    <sheet name="Финиш СУ1" sheetId="10" r:id="rId10"/>
    <sheet name="Стрельбище" sheetId="11" r:id="rId11"/>
    <sheet name="Финиш СУ3" sheetId="12" r:id="rId12"/>
    <sheet name="Ведомость передачи флешкарт" sheetId="13" r:id="rId13"/>
    <sheet name="техкомисия" sheetId="14" r:id="rId14"/>
    <sheet name="Ведомость GPS навигаторов" sheetId="15" r:id="rId15"/>
  </sheets>
  <definedNames>
    <definedName name="closestartsu3">'константы'!$A$5</definedName>
    <definedName name="finishsu1">'константы'!$A$4</definedName>
    <definedName name="finishsu3">'константы'!$A$6</definedName>
    <definedName name="finishsu4">'константы'!$A$8</definedName>
    <definedName name="fora">'константы'!$A$11</definedName>
    <definedName name="mimo">'константы'!$A$13</definedName>
    <definedName name="netral">'константы'!$A$14</definedName>
    <definedName name="next">'константы'!$A$12</definedName>
    <definedName name="peni">'константы'!$A$10</definedName>
    <definedName name="startsu1">'константы'!$A$3</definedName>
    <definedName name="startsu2">'константы'!$A$9</definedName>
    <definedName name="startsu4">'константы'!$A$7</definedName>
  </definedNames>
  <calcPr fullCalcOnLoad="1"/>
</workbook>
</file>

<file path=xl/sharedStrings.xml><?xml version="1.0" encoding="utf-8"?>
<sst xmlns="http://schemas.openxmlformats.org/spreadsheetml/2006/main" count="761" uniqueCount="239">
  <si>
    <t>Список допущеных участников</t>
  </si>
  <si>
    <t>Участник 1</t>
  </si>
  <si>
    <t>Участник 2</t>
  </si>
  <si>
    <t>Категория</t>
  </si>
  <si>
    <t>Команда</t>
  </si>
  <si>
    <t>город</t>
  </si>
  <si>
    <t>Богданов Алексей</t>
  </si>
  <si>
    <t>Шашмурин Олег</t>
  </si>
  <si>
    <t>Production</t>
  </si>
  <si>
    <t>Пермь</t>
  </si>
  <si>
    <t>Стариков Сергей</t>
  </si>
  <si>
    <t xml:space="preserve">Бурлуцкий Виталий </t>
  </si>
  <si>
    <t>БиСтар</t>
  </si>
  <si>
    <t>Екатеринбург</t>
  </si>
  <si>
    <t>Коковин Дмитрий</t>
  </si>
  <si>
    <t>Уваров Максим</t>
  </si>
  <si>
    <t>Бывалые</t>
  </si>
  <si>
    <t>Толстов Анатолий</t>
  </si>
  <si>
    <t>Журавлев Олег</t>
  </si>
  <si>
    <t>АНТОЛЛ</t>
  </si>
  <si>
    <t>Нижний Тагил</t>
  </si>
  <si>
    <t>Аликин Андрей</t>
  </si>
  <si>
    <t>Наугольных Алексей</t>
  </si>
  <si>
    <t>Джемесон</t>
  </si>
  <si>
    <t>Слобожанинов Владимир</t>
  </si>
  <si>
    <t>Митрофанов Сергей</t>
  </si>
  <si>
    <t>БИФИТЕР</t>
  </si>
  <si>
    <t>Тюрин Алексей</t>
  </si>
  <si>
    <t>Гладков Сергей</t>
  </si>
  <si>
    <t>Ирбис</t>
  </si>
  <si>
    <t>Михеев Денис</t>
  </si>
  <si>
    <t>Мустаев Максим</t>
  </si>
  <si>
    <t>Гора теплая</t>
  </si>
  <si>
    <t>Первоуральск</t>
  </si>
  <si>
    <t>Саиетов Радик</t>
  </si>
  <si>
    <t>Ещенков Евгений</t>
  </si>
  <si>
    <t>Громотуха</t>
  </si>
  <si>
    <t>Митяшин Виталий</t>
  </si>
  <si>
    <t>Митяшин Антон</t>
  </si>
  <si>
    <t>Revolution</t>
  </si>
  <si>
    <t>ДрымТим</t>
  </si>
  <si>
    <t>Березин Олег</t>
  </si>
  <si>
    <t>Курневич Дмитрий</t>
  </si>
  <si>
    <t>СТАЛЬ-экстрим</t>
  </si>
  <si>
    <t>Златоуст</t>
  </si>
  <si>
    <t>Васильев Андрей</t>
  </si>
  <si>
    <t>Белобров Виталий</t>
  </si>
  <si>
    <t>Соленые уши</t>
  </si>
  <si>
    <t>Филимонов Игорь</t>
  </si>
  <si>
    <t>Орныш Олег</t>
  </si>
  <si>
    <t>ПАРТИЗАН</t>
  </si>
  <si>
    <t>Ахметшин Ильмир</t>
  </si>
  <si>
    <t>Краль Вячеслав</t>
  </si>
  <si>
    <t>Пионеры</t>
  </si>
  <si>
    <t>Абрамов Алексей</t>
  </si>
  <si>
    <t>Извеков Денис</t>
  </si>
  <si>
    <t>Ветераны шахмат</t>
  </si>
  <si>
    <t>Аксентьев Александр</t>
  </si>
  <si>
    <t>Савин Андрей</t>
  </si>
  <si>
    <t>Демин Руслан</t>
  </si>
  <si>
    <t>Карякин Сергей</t>
  </si>
  <si>
    <t>Веселые ребята</t>
  </si>
  <si>
    <t>Иванов  Алексей</t>
  </si>
  <si>
    <t>Ялаев Александр</t>
  </si>
  <si>
    <t>PRO ехали</t>
  </si>
  <si>
    <t>Копыгин Евгений</t>
  </si>
  <si>
    <t>Салахов Денис</t>
  </si>
  <si>
    <t>Монстры</t>
  </si>
  <si>
    <t>Куренков Станислав</t>
  </si>
  <si>
    <t>Рысев Владимир</t>
  </si>
  <si>
    <t>РЭМС</t>
  </si>
  <si>
    <t>Снежинск</t>
  </si>
  <si>
    <t>Мелдебеков Арман</t>
  </si>
  <si>
    <t>Гуштан Роман</t>
  </si>
  <si>
    <t>ДЖЕЙ Ди Эф-Сибирь</t>
  </si>
  <si>
    <t>Смирнягин Сергей</t>
  </si>
  <si>
    <t>Мастеренко Андрей</t>
  </si>
  <si>
    <t>СМ</t>
  </si>
  <si>
    <t>Щербинин Евгений</t>
  </si>
  <si>
    <t>Шухардин Александр</t>
  </si>
  <si>
    <t>ФПС — РОСТО</t>
  </si>
  <si>
    <t>Витюховский Андрей</t>
  </si>
  <si>
    <t>Семашко Альберт</t>
  </si>
  <si>
    <t>Рейд</t>
  </si>
  <si>
    <t>Forest tramp</t>
  </si>
  <si>
    <t>Мальцев  Александр</t>
  </si>
  <si>
    <t>Косов Дмитрий</t>
  </si>
  <si>
    <t>ОДИН IV</t>
  </si>
  <si>
    <t>Баркан Алексей</t>
  </si>
  <si>
    <t>Соловьев Алексей</t>
  </si>
  <si>
    <t>Смирнов Василий</t>
  </si>
  <si>
    <t>Шумилов Дмитрий</t>
  </si>
  <si>
    <t>Кедрон</t>
  </si>
  <si>
    <t>Смирнов Михаил</t>
  </si>
  <si>
    <t>Ежов Дмитрий</t>
  </si>
  <si>
    <t>Гардиан</t>
  </si>
  <si>
    <t>Лютаревич Сергей</t>
  </si>
  <si>
    <t>Давыдов Эдуард</t>
  </si>
  <si>
    <t>Гром</t>
  </si>
  <si>
    <t>Кильчевский Георгий</t>
  </si>
  <si>
    <t>Курочкина Анна</t>
  </si>
  <si>
    <t>Бородин Евгений</t>
  </si>
  <si>
    <t>Глотов Виталий</t>
  </si>
  <si>
    <t>Штепсель и Тарапулька</t>
  </si>
  <si>
    <t>Запевалов Андрей</t>
  </si>
  <si>
    <t>Мансуров Сергей</t>
  </si>
  <si>
    <t>ОДИН I</t>
  </si>
  <si>
    <t>Лактионов Дмитий</t>
  </si>
  <si>
    <t>Дмитренко Дмитрий</t>
  </si>
  <si>
    <t>ОДИН III</t>
  </si>
  <si>
    <t>Масленников Алексей</t>
  </si>
  <si>
    <t>Максимов Андрей</t>
  </si>
  <si>
    <t>ОДИН II</t>
  </si>
  <si>
    <t>revolition</t>
  </si>
  <si>
    <t>14-15 февраля 2009</t>
  </si>
  <si>
    <t>протокол</t>
  </si>
  <si>
    <t>СУ1</t>
  </si>
  <si>
    <t>СУ2</t>
  </si>
  <si>
    <t>СУ3</t>
  </si>
  <si>
    <t>СУ4</t>
  </si>
  <si>
    <t>№ п/п</t>
  </si>
  <si>
    <t>№</t>
  </si>
  <si>
    <t>Пилот 1</t>
  </si>
  <si>
    <t>Пилот 2</t>
  </si>
  <si>
    <t xml:space="preserve">команда </t>
  </si>
  <si>
    <t>старт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</si>
  <si>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</si>
  <si>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</si>
  <si>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</si>
  <si>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</si>
  <si>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</si>
  <si>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</si>
  <si>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</si>
  <si>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</si>
  <si>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</si>
  <si>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</si>
  <si>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</si>
  <si>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</si>
  <si>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</si>
  <si>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</si>
  <si>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</si>
  <si>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</si>
  <si>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</si>
  <si>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</si>
  <si>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взято</t>
  </si>
  <si>
    <t>Финиш</t>
  </si>
  <si>
    <t>время</t>
  </si>
  <si>
    <t>финиш</t>
  </si>
  <si>
    <t>нейтрализация</t>
  </si>
  <si>
    <t>в цель</t>
  </si>
  <si>
    <t>пенализация</t>
  </si>
  <si>
    <t>FS1</t>
  </si>
  <si>
    <t>FS3</t>
  </si>
  <si>
    <t>FS4</t>
  </si>
  <si>
    <t>FS8</t>
  </si>
  <si>
    <t>FSG</t>
  </si>
  <si>
    <t>FST</t>
  </si>
  <si>
    <t>FSTR</t>
  </si>
  <si>
    <t>FSZ</t>
  </si>
  <si>
    <t>Взято</t>
  </si>
  <si>
    <t>SA1</t>
  </si>
  <si>
    <t>SA2</t>
  </si>
  <si>
    <t>SA3</t>
  </si>
  <si>
    <t>SA4</t>
  </si>
  <si>
    <t>SA5</t>
  </si>
  <si>
    <t>SA6</t>
  </si>
  <si>
    <t>SA7</t>
  </si>
  <si>
    <t>SA8</t>
  </si>
  <si>
    <t>SA9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</si>
  <si>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</si>
  <si>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</si>
  <si>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</si>
  <si>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</si>
  <si>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</si>
  <si>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</si>
  <si>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</si>
  <si>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</si>
  <si>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</si>
  <si>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</si>
  <si>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SA20</t>
  </si>
  <si>
    <t>SA21</t>
  </si>
  <si>
    <t>SA22</t>
  </si>
  <si>
    <t>SA27</t>
  </si>
  <si>
    <t>SA31</t>
  </si>
  <si>
    <t>СУ</t>
  </si>
  <si>
    <t>КП</t>
  </si>
  <si>
    <t>место</t>
  </si>
  <si>
    <t xml:space="preserve"> </t>
  </si>
  <si>
    <t>Главный судья</t>
  </si>
  <si>
    <t>Постаногов А.В.</t>
  </si>
  <si>
    <t>14 февраля 2009</t>
  </si>
  <si>
    <t>Предварительный протокол</t>
  </si>
  <si>
    <t>нет финиша</t>
  </si>
  <si>
    <t>незачет точки</t>
  </si>
  <si>
    <t>значение</t>
  </si>
  <si>
    <t>описание</t>
  </si>
  <si>
    <t>старт СУ1</t>
  </si>
  <si>
    <t>Закрытие финиша СУ1</t>
  </si>
  <si>
    <t>закрытие старта СУ3</t>
  </si>
  <si>
    <t>закрытие финиша СУ3</t>
  </si>
  <si>
    <t>Старт СУ4</t>
  </si>
  <si>
    <t>Закрытие финиша СУ4</t>
  </si>
  <si>
    <t>начало работы СУ2</t>
  </si>
  <si>
    <t>штраф за опоздание за минуту</t>
  </si>
  <si>
    <t>время ожидания на финише (фора)</t>
  </si>
  <si>
    <t>Интервал выпуска участников (СУ1 и СУ4)</t>
  </si>
  <si>
    <t>штраф за промах</t>
  </si>
  <si>
    <t>Снежное сафари 2009</t>
  </si>
  <si>
    <t>Протокол старта СУ4</t>
  </si>
  <si>
    <t>revolution</t>
  </si>
  <si>
    <t>Старт №</t>
  </si>
  <si>
    <t>Время старта</t>
  </si>
  <si>
    <t>Судья</t>
  </si>
  <si>
    <t>подпись</t>
  </si>
  <si>
    <t>14 02 2009</t>
  </si>
  <si>
    <t>Стартовая ведомость СУ1</t>
  </si>
  <si>
    <t>Борт номер</t>
  </si>
  <si>
    <t>Филимонов Тимур</t>
  </si>
  <si>
    <t>Романов Олег</t>
  </si>
  <si>
    <t>Протокол финиша СУ1, нейтрализация СУ2, Старт СУ3,</t>
  </si>
  <si>
    <t>Время финиша</t>
  </si>
  <si>
    <t>время старта</t>
  </si>
  <si>
    <t>Протокол стрельб</t>
  </si>
  <si>
    <t>Участник</t>
  </si>
  <si>
    <t>попадания</t>
  </si>
  <si>
    <t>количество</t>
  </si>
  <si>
    <t xml:space="preserve">Судья </t>
  </si>
  <si>
    <t>Протокол финиша  СУ3</t>
  </si>
  <si>
    <t>Ведомость учета флэш-карт</t>
  </si>
  <si>
    <t>Стартовый №</t>
  </si>
  <si>
    <r>
      <t xml:space="preserve">Флэшкарту получил
</t>
    </r>
    <r>
      <rPr>
        <b/>
        <sz val="8"/>
        <rFont val="Arial"/>
        <family val="2"/>
      </rPr>
      <t>Подпись судьи</t>
    </r>
  </si>
  <si>
    <r>
      <t xml:space="preserve">Флэшкарту получил
</t>
    </r>
    <r>
      <rPr>
        <b/>
        <sz val="8"/>
        <rFont val="Arial"/>
        <family val="2"/>
      </rPr>
      <t>Подпись участника</t>
    </r>
  </si>
  <si>
    <t>Техкомисия</t>
  </si>
  <si>
    <t>Борт №</t>
  </si>
  <si>
    <t>замечания</t>
  </si>
  <si>
    <t>подпись судьи</t>
  </si>
  <si>
    <t>Ведомость GPS навигаторов</t>
  </si>
  <si>
    <t>№ GPS  Участник 1</t>
  </si>
  <si>
    <t>№ GPS  Участник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</si>
</sst>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[hh]:mm:ss"/>
    <numFmt numFmtId="166" formatCode="hh:mm:ss"/>
    <numFmt numFmtId="167" formatCode="hh:mm:ss\ AM/PM"/>
    <numFmt numFmtId="168" formatCode="dd/mm/yy"/>
  </numFmts>
  <fonts count="11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2" borderId="0" applyNumberFormat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18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0" xfId="18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0" fontId="7" fillId="0" borderId="1" xfId="0" applyNumberFormat="1" applyFont="1" applyBorder="1" applyAlignment="1">
      <alignment horizontal="center"/>
    </xf>
    <xf numFmtId="1" fontId="0" fillId="0" borderId="1" xfId="18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0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18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46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65" fontId="9" fillId="0" borderId="0" xfId="0" applyNumberFormat="1" applyFont="1" applyAlignment="1">
      <alignment/>
    </xf>
    <xf numFmtId="0" fontId="6" fillId="0" borderId="0" xfId="0" applyFont="1" applyFill="1" applyAlignment="1">
      <alignment horizontal="left" wrapText="1"/>
    </xf>
    <xf numFmtId="165" fontId="6" fillId="0" borderId="0" xfId="0" applyNumberFormat="1" applyFont="1" applyAlignment="1">
      <alignment horizontal="right"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Безымянный1" xfId="15"/>
    <cellStyle name="Currency" xfId="16"/>
    <cellStyle name="Currency [0]" xfId="17"/>
    <cellStyle name="Прое" xfId="18"/>
    <cellStyle name="Percent" xfId="19"/>
    <cellStyle name="Comma" xfId="20"/>
    <cellStyle name="Comma [0]" xfId="21"/>
  </cellStyles>
  <dxfs count="2">
    <dxf>
      <fill>
        <patternFill patternType="solid">
          <fgColor rgb="FFFFFF00"/>
          <bgColor rgb="FFFFD32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00"/>
          <bgColor rgb="FFFFD32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171450</xdr:rowOff>
    </xdr:from>
    <xdr:to>
      <xdr:col>4</xdr:col>
      <xdr:colOff>304800</xdr:colOff>
      <xdr:row>0</xdr:row>
      <xdr:rowOff>819150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1450"/>
          <a:ext cx="2781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666750</xdr:colOff>
      <xdr:row>0</xdr:row>
      <xdr:rowOff>0</xdr:rowOff>
    </xdr:from>
    <xdr:to>
      <xdr:col>5</xdr:col>
      <xdr:colOff>371475</xdr:colOff>
      <xdr:row>1</xdr:row>
      <xdr:rowOff>76200</xdr:rowOff>
    </xdr:to>
    <xdr:pic>
      <xdr:nvPicPr>
        <xdr:cNvPr id="2" name="Изображения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0"/>
          <a:ext cx="8286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39</xdr:row>
      <xdr:rowOff>142875</xdr:rowOff>
    </xdr:from>
    <xdr:to>
      <xdr:col>1</xdr:col>
      <xdr:colOff>1247775</xdr:colOff>
      <xdr:row>45</xdr:row>
      <xdr:rowOff>66675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5724525"/>
          <a:ext cx="1304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1343025</xdr:colOff>
      <xdr:row>40</xdr:row>
      <xdr:rowOff>57150</xdr:rowOff>
    </xdr:from>
    <xdr:to>
      <xdr:col>6</xdr:col>
      <xdr:colOff>76200</xdr:colOff>
      <xdr:row>44</xdr:row>
      <xdr:rowOff>123825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52600" y="5800725"/>
          <a:ext cx="55626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3</xdr:col>
      <xdr:colOff>466725</xdr:colOff>
      <xdr:row>2</xdr:row>
      <xdr:rowOff>323850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1812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22</xdr:row>
      <xdr:rowOff>57150</xdr:rowOff>
    </xdr:from>
    <xdr:to>
      <xdr:col>2</xdr:col>
      <xdr:colOff>1257300</xdr:colOff>
      <xdr:row>27</xdr:row>
      <xdr:rowOff>142875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6048375"/>
          <a:ext cx="13144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123825</xdr:rowOff>
    </xdr:from>
    <xdr:to>
      <xdr:col>11</xdr:col>
      <xdr:colOff>180975</xdr:colOff>
      <xdr:row>2</xdr:row>
      <xdr:rowOff>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123825"/>
          <a:ext cx="31051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</xdr:colOff>
      <xdr:row>0</xdr:row>
      <xdr:rowOff>0</xdr:rowOff>
    </xdr:from>
    <xdr:to>
      <xdr:col>15</xdr:col>
      <xdr:colOff>285750</xdr:colOff>
      <xdr:row>2</xdr:row>
      <xdr:rowOff>266700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0"/>
          <a:ext cx="8477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28</xdr:row>
      <xdr:rowOff>76200</xdr:rowOff>
    </xdr:from>
    <xdr:to>
      <xdr:col>11</xdr:col>
      <xdr:colOff>47625</xdr:colOff>
      <xdr:row>32</xdr:row>
      <xdr:rowOff>142875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7038975"/>
          <a:ext cx="5581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3</xdr:col>
      <xdr:colOff>457200</xdr:colOff>
      <xdr:row>2</xdr:row>
      <xdr:rowOff>323850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1717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18</xdr:row>
      <xdr:rowOff>57150</xdr:rowOff>
    </xdr:from>
    <xdr:to>
      <xdr:col>2</xdr:col>
      <xdr:colOff>1247775</xdr:colOff>
      <xdr:row>23</xdr:row>
      <xdr:rowOff>142875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4314825"/>
          <a:ext cx="1304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0</xdr:row>
      <xdr:rowOff>0</xdr:rowOff>
    </xdr:from>
    <xdr:to>
      <xdr:col>12</xdr:col>
      <xdr:colOff>9525</xdr:colOff>
      <xdr:row>1</xdr:row>
      <xdr:rowOff>314325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0"/>
          <a:ext cx="31051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247650</xdr:colOff>
      <xdr:row>0</xdr:row>
      <xdr:rowOff>0</xdr:rowOff>
    </xdr:from>
    <xdr:to>
      <xdr:col>16</xdr:col>
      <xdr:colOff>66675</xdr:colOff>
      <xdr:row>2</xdr:row>
      <xdr:rowOff>266700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91300" y="0"/>
          <a:ext cx="8477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25</xdr:row>
      <xdr:rowOff>9525</xdr:rowOff>
    </xdr:from>
    <xdr:to>
      <xdr:col>11</xdr:col>
      <xdr:colOff>142875</xdr:colOff>
      <xdr:row>29</xdr:row>
      <xdr:rowOff>76200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5400675"/>
          <a:ext cx="5581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3</xdr:col>
      <xdr:colOff>581025</xdr:colOff>
      <xdr:row>2</xdr:row>
      <xdr:rowOff>323850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32410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</xdr:colOff>
      <xdr:row>0</xdr:row>
      <xdr:rowOff>95250</xdr:rowOff>
    </xdr:from>
    <xdr:to>
      <xdr:col>10</xdr:col>
      <xdr:colOff>171450</xdr:colOff>
      <xdr:row>1</xdr:row>
      <xdr:rowOff>323850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95250"/>
          <a:ext cx="2181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15</xdr:col>
      <xdr:colOff>219075</xdr:colOff>
      <xdr:row>2</xdr:row>
      <xdr:rowOff>266700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0"/>
          <a:ext cx="8858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333375</xdr:colOff>
      <xdr:row>19</xdr:row>
      <xdr:rowOff>57150</xdr:rowOff>
    </xdr:from>
    <xdr:to>
      <xdr:col>3</xdr:col>
      <xdr:colOff>57150</xdr:colOff>
      <xdr:row>24</xdr:row>
      <xdr:rowOff>142875</xdr:rowOff>
    </xdr:to>
    <xdr:pic>
      <xdr:nvPicPr>
        <xdr:cNvPr id="4" name="Изображения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4867275"/>
          <a:ext cx="14192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27</xdr:row>
      <xdr:rowOff>9525</xdr:rowOff>
    </xdr:from>
    <xdr:to>
      <xdr:col>10</xdr:col>
      <xdr:colOff>28575</xdr:colOff>
      <xdr:row>31</xdr:row>
      <xdr:rowOff>76200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6115050"/>
          <a:ext cx="48577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9</xdr:row>
      <xdr:rowOff>9525</xdr:rowOff>
    </xdr:from>
    <xdr:to>
      <xdr:col>2</xdr:col>
      <xdr:colOff>514350</xdr:colOff>
      <xdr:row>14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66850"/>
          <a:ext cx="1295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161925</xdr:rowOff>
    </xdr:from>
    <xdr:to>
      <xdr:col>4</xdr:col>
      <xdr:colOff>76200</xdr:colOff>
      <xdr:row>20</xdr:row>
      <xdr:rowOff>76200</xdr:rowOff>
    </xdr:to>
    <xdr:pic>
      <xdr:nvPicPr>
        <xdr:cNvPr id="2" name="Изображения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752725"/>
          <a:ext cx="23907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619125</xdr:colOff>
      <xdr:row>12</xdr:row>
      <xdr:rowOff>47625</xdr:rowOff>
    </xdr:from>
    <xdr:to>
      <xdr:col>6</xdr:col>
      <xdr:colOff>285750</xdr:colOff>
      <xdr:row>22</xdr:row>
      <xdr:rowOff>47625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1990725"/>
          <a:ext cx="12096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47625</xdr:rowOff>
    </xdr:from>
    <xdr:to>
      <xdr:col>7</xdr:col>
      <xdr:colOff>171450</xdr:colOff>
      <xdr:row>28</xdr:row>
      <xdr:rowOff>114300</xdr:rowOff>
    </xdr:to>
    <xdr:pic>
      <xdr:nvPicPr>
        <xdr:cNvPr id="4" name="Изображения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933825"/>
          <a:ext cx="55721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3">
      <selection activeCell="G1" sqref="G1"/>
    </sheetView>
  </sheetViews>
  <sheetFormatPr defaultColWidth="9.140625" defaultRowHeight="12.75"/>
  <cols>
    <col min="1" max="1" width="6.140625" style="1" customWidth="1"/>
    <col min="2" max="3" width="29.140625" style="2" customWidth="1"/>
    <col min="4" max="4" width="13.28125" style="2" customWidth="1"/>
    <col min="5" max="5" width="16.8515625" style="2" customWidth="1"/>
    <col min="6" max="6" width="14.00390625" style="2" customWidth="1"/>
    <col min="7" max="7" width="9.8515625" style="0" customWidth="1"/>
    <col min="8" max="16384" width="29.140625" style="2" customWidth="1"/>
  </cols>
  <sheetData>
    <row r="1" ht="81.75" customHeight="1"/>
    <row r="2" ht="7.5" customHeight="1"/>
    <row r="3" spans="1:6" ht="16.5" customHeight="1">
      <c r="A3" s="72" t="s">
        <v>0</v>
      </c>
      <c r="B3" s="72"/>
      <c r="C3" s="72"/>
      <c r="D3" s="72"/>
      <c r="E3" s="72"/>
      <c r="F3" s="72"/>
    </row>
    <row r="4" spans="1:7" s="4" customFormat="1" ht="27.75" customHeight="1">
      <c r="A4" s="3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/>
    </row>
    <row r="5" spans="1:6" ht="12.75">
      <c r="A5" s="1">
        <v>214</v>
      </c>
      <c r="B5" s="2" t="s">
        <v>6</v>
      </c>
      <c r="C5" s="2" t="s">
        <v>7</v>
      </c>
      <c r="D5" s="2" t="s">
        <v>8</v>
      </c>
      <c r="F5" s="2" t="s">
        <v>9</v>
      </c>
    </row>
    <row r="6" spans="1:6" ht="12.75">
      <c r="A6" s="1">
        <v>212</v>
      </c>
      <c r="B6" s="2" t="s">
        <v>10</v>
      </c>
      <c r="C6" s="2" t="s">
        <v>11</v>
      </c>
      <c r="D6" s="2" t="s">
        <v>8</v>
      </c>
      <c r="E6" s="2" t="s">
        <v>12</v>
      </c>
      <c r="F6" s="2" t="s">
        <v>13</v>
      </c>
    </row>
    <row r="7" spans="1:6" ht="12.75">
      <c r="A7" s="1">
        <v>219</v>
      </c>
      <c r="B7" s="2" t="s">
        <v>14</v>
      </c>
      <c r="C7" s="2" t="s">
        <v>15</v>
      </c>
      <c r="D7" s="2" t="s">
        <v>8</v>
      </c>
      <c r="E7" s="2" t="s">
        <v>16</v>
      </c>
      <c r="F7" s="2" t="s">
        <v>13</v>
      </c>
    </row>
    <row r="8" spans="1:6" ht="12.75">
      <c r="A8" s="1">
        <v>215</v>
      </c>
      <c r="B8" s="2" t="s">
        <v>17</v>
      </c>
      <c r="C8" s="2" t="s">
        <v>18</v>
      </c>
      <c r="D8" s="2" t="s">
        <v>8</v>
      </c>
      <c r="E8" s="2" t="s">
        <v>19</v>
      </c>
      <c r="F8" s="2" t="s">
        <v>20</v>
      </c>
    </row>
    <row r="9" spans="1:6" ht="12.75">
      <c r="A9" s="1">
        <v>209</v>
      </c>
      <c r="B9" s="2" t="s">
        <v>21</v>
      </c>
      <c r="C9" s="2" t="s">
        <v>22</v>
      </c>
      <c r="D9" s="2" t="s">
        <v>8</v>
      </c>
      <c r="E9" s="2" t="s">
        <v>23</v>
      </c>
      <c r="F9" s="2" t="s">
        <v>9</v>
      </c>
    </row>
    <row r="10" spans="1:6" ht="12.75">
      <c r="A10" s="1">
        <v>201</v>
      </c>
      <c r="B10" s="2" t="s">
        <v>24</v>
      </c>
      <c r="C10" s="2" t="s">
        <v>25</v>
      </c>
      <c r="D10" s="2" t="s">
        <v>8</v>
      </c>
      <c r="E10" s="2" t="s">
        <v>26</v>
      </c>
      <c r="F10" s="2" t="s">
        <v>9</v>
      </c>
    </row>
    <row r="11" spans="1:6" ht="12.75">
      <c r="A11" s="1">
        <v>213</v>
      </c>
      <c r="B11" s="2" t="s">
        <v>27</v>
      </c>
      <c r="C11" s="2" t="s">
        <v>28</v>
      </c>
      <c r="D11" s="2" t="s">
        <v>8</v>
      </c>
      <c r="E11" s="2" t="s">
        <v>29</v>
      </c>
      <c r="F11" s="2" t="s">
        <v>9</v>
      </c>
    </row>
    <row r="12" spans="1:6" ht="12.75">
      <c r="A12" s="1">
        <v>203</v>
      </c>
      <c r="B12" s="2" t="s">
        <v>30</v>
      </c>
      <c r="C12" s="2" t="s">
        <v>31</v>
      </c>
      <c r="D12" s="2" t="s">
        <v>8</v>
      </c>
      <c r="E12" s="2" t="s">
        <v>32</v>
      </c>
      <c r="F12" s="2" t="s">
        <v>33</v>
      </c>
    </row>
    <row r="13" spans="1:6" ht="12.75">
      <c r="A13" s="1">
        <v>202</v>
      </c>
      <c r="B13" s="2" t="s">
        <v>34</v>
      </c>
      <c r="C13" s="2" t="s">
        <v>35</v>
      </c>
      <c r="D13" s="2" t="s">
        <v>8</v>
      </c>
      <c r="E13" s="2" t="s">
        <v>36</v>
      </c>
      <c r="F13" s="2" t="s">
        <v>9</v>
      </c>
    </row>
    <row r="14" spans="1:6" ht="12.75">
      <c r="A14" s="1">
        <v>306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13</v>
      </c>
    </row>
    <row r="15" spans="1:6" ht="12.75">
      <c r="A15" s="1">
        <v>301</v>
      </c>
      <c r="B15" s="2" t="s">
        <v>41</v>
      </c>
      <c r="C15" s="2" t="s">
        <v>42</v>
      </c>
      <c r="D15" s="2" t="s">
        <v>39</v>
      </c>
      <c r="E15" s="2" t="s">
        <v>43</v>
      </c>
      <c r="F15" s="2" t="s">
        <v>44</v>
      </c>
    </row>
    <row r="16" spans="1:6" ht="12.75">
      <c r="A16" s="1">
        <v>303</v>
      </c>
      <c r="B16" s="2" t="s">
        <v>45</v>
      </c>
      <c r="C16" s="2" t="s">
        <v>46</v>
      </c>
      <c r="D16" s="2" t="s">
        <v>39</v>
      </c>
      <c r="E16" s="2" t="s">
        <v>47</v>
      </c>
      <c r="F16" s="2" t="s">
        <v>9</v>
      </c>
    </row>
    <row r="17" spans="1:6" ht="12.75">
      <c r="A17" s="1">
        <v>317</v>
      </c>
      <c r="B17" s="2" t="s">
        <v>48</v>
      </c>
      <c r="C17" s="2" t="s">
        <v>49</v>
      </c>
      <c r="D17" s="2" t="s">
        <v>39</v>
      </c>
      <c r="E17" s="2" t="s">
        <v>50</v>
      </c>
      <c r="F17" s="2" t="s">
        <v>13</v>
      </c>
    </row>
    <row r="18" spans="1:6" ht="12.75">
      <c r="A18" s="1">
        <v>308</v>
      </c>
      <c r="B18" s="2" t="s">
        <v>51</v>
      </c>
      <c r="C18" s="2" t="s">
        <v>52</v>
      </c>
      <c r="D18" s="2" t="s">
        <v>39</v>
      </c>
      <c r="E18" s="2" t="s">
        <v>53</v>
      </c>
      <c r="F18" s="2" t="s">
        <v>9</v>
      </c>
    </row>
    <row r="19" spans="1:6" ht="12.75">
      <c r="A19" s="1">
        <v>315</v>
      </c>
      <c r="B19" s="2" t="s">
        <v>54</v>
      </c>
      <c r="C19" s="2" t="s">
        <v>55</v>
      </c>
      <c r="D19" s="2" t="s">
        <v>39</v>
      </c>
      <c r="E19" s="2" t="s">
        <v>56</v>
      </c>
      <c r="F19" s="2" t="s">
        <v>13</v>
      </c>
    </row>
    <row r="20" spans="1:6" ht="12.75">
      <c r="A20" s="1">
        <v>305</v>
      </c>
      <c r="B20" s="2" t="s">
        <v>57</v>
      </c>
      <c r="C20" s="2" t="s">
        <v>58</v>
      </c>
      <c r="D20" s="2" t="s">
        <v>39</v>
      </c>
      <c r="F20" s="2" t="s">
        <v>33</v>
      </c>
    </row>
    <row r="21" spans="1:6" ht="12.75">
      <c r="A21" s="1">
        <v>302</v>
      </c>
      <c r="B21" s="2" t="s">
        <v>59</v>
      </c>
      <c r="C21" s="2" t="s">
        <v>60</v>
      </c>
      <c r="D21" s="2" t="s">
        <v>39</v>
      </c>
      <c r="E21" s="2" t="s">
        <v>61</v>
      </c>
      <c r="F21" s="2" t="s">
        <v>13</v>
      </c>
    </row>
    <row r="22" spans="1:6" ht="12.75">
      <c r="A22" s="1">
        <v>304</v>
      </c>
      <c r="B22" s="2" t="s">
        <v>62</v>
      </c>
      <c r="C22" s="2" t="s">
        <v>63</v>
      </c>
      <c r="D22" s="2" t="s">
        <v>39</v>
      </c>
      <c r="E22" s="2" t="s">
        <v>64</v>
      </c>
      <c r="F22" s="2" t="s">
        <v>13</v>
      </c>
    </row>
    <row r="23" spans="1:6" ht="12.75">
      <c r="A23" s="1">
        <v>307</v>
      </c>
      <c r="B23" s="2" t="s">
        <v>65</v>
      </c>
      <c r="C23" s="2" t="s">
        <v>66</v>
      </c>
      <c r="D23" s="2" t="s">
        <v>39</v>
      </c>
      <c r="E23" s="2" t="s">
        <v>67</v>
      </c>
      <c r="F23" s="2" t="s">
        <v>9</v>
      </c>
    </row>
    <row r="24" spans="1:6" ht="12.75">
      <c r="A24" s="1">
        <v>313</v>
      </c>
      <c r="B24" s="2" t="s">
        <v>68</v>
      </c>
      <c r="C24" s="2" t="s">
        <v>69</v>
      </c>
      <c r="D24" s="2" t="s">
        <v>39</v>
      </c>
      <c r="E24" s="2" t="s">
        <v>70</v>
      </c>
      <c r="F24" s="2" t="s">
        <v>71</v>
      </c>
    </row>
    <row r="25" spans="1:6" ht="25.5">
      <c r="A25" s="1">
        <v>314</v>
      </c>
      <c r="B25" s="2" t="s">
        <v>72</v>
      </c>
      <c r="C25" s="2" t="s">
        <v>73</v>
      </c>
      <c r="D25" s="2" t="s">
        <v>39</v>
      </c>
      <c r="E25" s="2" t="s">
        <v>74</v>
      </c>
      <c r="F25" s="2" t="s">
        <v>13</v>
      </c>
    </row>
    <row r="26" spans="1:6" ht="12.75">
      <c r="A26" s="1">
        <v>311</v>
      </c>
      <c r="B26" s="2" t="s">
        <v>75</v>
      </c>
      <c r="C26" s="2" t="s">
        <v>76</v>
      </c>
      <c r="D26" s="2" t="s">
        <v>39</v>
      </c>
      <c r="E26" s="2" t="s">
        <v>77</v>
      </c>
      <c r="F26" s="2" t="s">
        <v>9</v>
      </c>
    </row>
    <row r="27" spans="1:6" ht="12.75">
      <c r="A27" s="1">
        <v>320</v>
      </c>
      <c r="B27" s="2" t="s">
        <v>78</v>
      </c>
      <c r="C27" s="2" t="s">
        <v>79</v>
      </c>
      <c r="D27" s="2" t="s">
        <v>39</v>
      </c>
      <c r="E27" s="2" t="s">
        <v>80</v>
      </c>
      <c r="F27" s="2" t="s">
        <v>13</v>
      </c>
    </row>
    <row r="28" spans="1:6" ht="12.75" hidden="1">
      <c r="A28" s="5">
        <v>101</v>
      </c>
      <c r="B28" s="6" t="s">
        <v>81</v>
      </c>
      <c r="C28" s="6" t="s">
        <v>82</v>
      </c>
      <c r="D28" s="6" t="s">
        <v>83</v>
      </c>
      <c r="E28" s="6" t="s">
        <v>84</v>
      </c>
      <c r="F28" s="6" t="s">
        <v>9</v>
      </c>
    </row>
    <row r="29" spans="1:6" ht="12.75" hidden="1">
      <c r="A29" s="5">
        <v>102</v>
      </c>
      <c r="B29" s="6" t="s">
        <v>85</v>
      </c>
      <c r="C29" s="6" t="s">
        <v>86</v>
      </c>
      <c r="D29" s="6" t="s">
        <v>83</v>
      </c>
      <c r="E29" s="6" t="s">
        <v>87</v>
      </c>
      <c r="F29" s="6" t="s">
        <v>9</v>
      </c>
    </row>
    <row r="30" spans="1:6" ht="12.75" hidden="1">
      <c r="A30" s="5">
        <v>103</v>
      </c>
      <c r="B30" s="6" t="s">
        <v>88</v>
      </c>
      <c r="C30" s="6" t="s">
        <v>89</v>
      </c>
      <c r="D30" s="6" t="s">
        <v>83</v>
      </c>
      <c r="E30" s="6"/>
      <c r="F30" s="6" t="s">
        <v>9</v>
      </c>
    </row>
    <row r="31" spans="1:6" ht="12.75" hidden="1">
      <c r="A31" s="5">
        <v>105</v>
      </c>
      <c r="B31" s="6" t="s">
        <v>90</v>
      </c>
      <c r="C31" s="6" t="s">
        <v>91</v>
      </c>
      <c r="D31" s="6" t="s">
        <v>83</v>
      </c>
      <c r="E31" s="6" t="s">
        <v>92</v>
      </c>
      <c r="F31" s="6" t="s">
        <v>9</v>
      </c>
    </row>
    <row r="32" spans="1:6" ht="12.75" hidden="1">
      <c r="A32" s="5">
        <v>106</v>
      </c>
      <c r="B32" s="6" t="s">
        <v>93</v>
      </c>
      <c r="C32" s="6" t="s">
        <v>94</v>
      </c>
      <c r="D32" s="6" t="s">
        <v>83</v>
      </c>
      <c r="E32" s="6" t="s">
        <v>95</v>
      </c>
      <c r="F32" s="6" t="s">
        <v>9</v>
      </c>
    </row>
    <row r="33" spans="1:6" ht="12.75" hidden="1">
      <c r="A33" s="5">
        <v>107</v>
      </c>
      <c r="B33" s="6" t="s">
        <v>96</v>
      </c>
      <c r="C33" s="6" t="s">
        <v>97</v>
      </c>
      <c r="D33" s="6" t="s">
        <v>83</v>
      </c>
      <c r="E33" s="6" t="s">
        <v>98</v>
      </c>
      <c r="F33" s="6" t="s">
        <v>9</v>
      </c>
    </row>
    <row r="34" spans="1:6" ht="12.75" hidden="1">
      <c r="A34" s="5">
        <v>107</v>
      </c>
      <c r="B34" s="6" t="s">
        <v>97</v>
      </c>
      <c r="C34" s="6" t="s">
        <v>96</v>
      </c>
      <c r="D34" s="6" t="s">
        <v>83</v>
      </c>
      <c r="E34" s="6" t="s">
        <v>98</v>
      </c>
      <c r="F34" s="6" t="s">
        <v>9</v>
      </c>
    </row>
    <row r="35" spans="1:6" ht="12.75" hidden="1">
      <c r="A35" s="5">
        <v>110</v>
      </c>
      <c r="B35" s="6" t="s">
        <v>99</v>
      </c>
      <c r="C35" s="6" t="s">
        <v>100</v>
      </c>
      <c r="D35" s="6" t="s">
        <v>83</v>
      </c>
      <c r="E35" s="6"/>
      <c r="F35" s="6" t="s">
        <v>13</v>
      </c>
    </row>
    <row r="36" spans="1:6" ht="25.5" hidden="1">
      <c r="A36" s="5">
        <v>111</v>
      </c>
      <c r="B36" s="6" t="s">
        <v>101</v>
      </c>
      <c r="C36" s="6" t="s">
        <v>102</v>
      </c>
      <c r="D36" s="6" t="s">
        <v>83</v>
      </c>
      <c r="E36" s="6" t="s">
        <v>103</v>
      </c>
      <c r="F36" s="6" t="s">
        <v>9</v>
      </c>
    </row>
    <row r="37" spans="1:6" ht="12.75" hidden="1">
      <c r="A37" s="5">
        <v>112</v>
      </c>
      <c r="B37" s="6" t="s">
        <v>104</v>
      </c>
      <c r="C37" s="6" t="s">
        <v>105</v>
      </c>
      <c r="D37" s="6" t="s">
        <v>83</v>
      </c>
      <c r="E37" s="6" t="s">
        <v>106</v>
      </c>
      <c r="F37" s="6" t="s">
        <v>9</v>
      </c>
    </row>
    <row r="38" spans="1:6" ht="12.75" hidden="1">
      <c r="A38" s="5">
        <v>113</v>
      </c>
      <c r="B38" s="6" t="s">
        <v>107</v>
      </c>
      <c r="C38" s="6" t="s">
        <v>108</v>
      </c>
      <c r="D38" s="6" t="s">
        <v>83</v>
      </c>
      <c r="E38" s="6" t="s">
        <v>109</v>
      </c>
      <c r="F38" s="6" t="s">
        <v>9</v>
      </c>
    </row>
    <row r="39" spans="1:6" ht="12.75" hidden="1">
      <c r="A39" s="5">
        <v>115</v>
      </c>
      <c r="B39" s="6" t="s">
        <v>110</v>
      </c>
      <c r="C39" s="6" t="s">
        <v>111</v>
      </c>
      <c r="D39" s="6" t="s">
        <v>83</v>
      </c>
      <c r="E39" s="6" t="s">
        <v>112</v>
      </c>
      <c r="F39" s="6" t="s">
        <v>9</v>
      </c>
    </row>
  </sheetData>
  <mergeCells count="1">
    <mergeCell ref="A3:F3"/>
  </mergeCells>
  <printOptions/>
  <pageMargins left="0.18680555555555556" right="0.1875" top="0.43333333333333335" bottom="0.2520833333333333" header="0.16805555555555557" footer="0.5118055555555555"/>
  <pageSetup firstPageNumber="1" useFirstPageNumber="1" horizontalDpi="300" verticalDpi="300" orientation="landscape" paperSize="9"/>
  <headerFooter alignWithMargins="0">
    <oddHeader>&amp;C&amp;"Times New Roman,Обычный"&amp;12&amp;A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30">
      <selection activeCell="C38" sqref="C38"/>
    </sheetView>
  </sheetViews>
  <sheetFormatPr defaultColWidth="9.140625" defaultRowHeight="12.75"/>
  <cols>
    <col min="1" max="1" width="17.140625" style="10" customWidth="1"/>
    <col min="2" max="2" width="37.00390625" style="10" customWidth="1"/>
    <col min="3" max="3" width="31.00390625" style="10" customWidth="1"/>
    <col min="4" max="16384" width="11.57421875" style="10" customWidth="1"/>
  </cols>
  <sheetData>
    <row r="1" ht="20.25">
      <c r="B1" s="10" t="s">
        <v>207</v>
      </c>
    </row>
    <row r="2" ht="20.25">
      <c r="B2" s="46">
        <v>39858</v>
      </c>
    </row>
    <row r="3" ht="20.25">
      <c r="A3" s="10" t="s">
        <v>219</v>
      </c>
    </row>
    <row r="5" spans="1:3" ht="20.25">
      <c r="A5" s="48" t="s">
        <v>210</v>
      </c>
      <c r="B5" s="48" t="s">
        <v>220</v>
      </c>
      <c r="C5" s="48" t="s">
        <v>221</v>
      </c>
    </row>
    <row r="6" spans="1:3" ht="20.25">
      <c r="A6" s="48"/>
      <c r="B6" s="48"/>
      <c r="C6" s="48"/>
    </row>
    <row r="7" spans="1:3" ht="20.25">
      <c r="A7" s="48"/>
      <c r="B7" s="48"/>
      <c r="C7" s="48"/>
    </row>
    <row r="8" spans="1:3" ht="20.25">
      <c r="A8" s="48"/>
      <c r="B8" s="48"/>
      <c r="C8" s="48"/>
    </row>
    <row r="9" spans="1:3" ht="20.25">
      <c r="A9" s="48"/>
      <c r="B9" s="48"/>
      <c r="C9" s="48"/>
    </row>
    <row r="10" spans="1:3" ht="20.25">
      <c r="A10" s="48"/>
      <c r="B10" s="48"/>
      <c r="C10" s="48"/>
    </row>
    <row r="11" spans="1:3" ht="20.25">
      <c r="A11" s="48"/>
      <c r="B11" s="48"/>
      <c r="C11" s="48"/>
    </row>
    <row r="12" spans="1:3" ht="20.25">
      <c r="A12" s="48"/>
      <c r="B12" s="48"/>
      <c r="C12" s="48"/>
    </row>
    <row r="13" spans="1:3" ht="20.25">
      <c r="A13" s="48"/>
      <c r="B13" s="48"/>
      <c r="C13" s="48"/>
    </row>
    <row r="14" spans="1:3" ht="20.25">
      <c r="A14" s="48"/>
      <c r="B14" s="48"/>
      <c r="C14" s="48"/>
    </row>
    <row r="15" spans="1:3" ht="20.25">
      <c r="A15" s="48"/>
      <c r="B15" s="48"/>
      <c r="C15" s="48"/>
    </row>
    <row r="16" spans="1:3" ht="20.25">
      <c r="A16" s="48"/>
      <c r="B16" s="48"/>
      <c r="C16" s="48"/>
    </row>
    <row r="17" spans="1:3" ht="20.25">
      <c r="A17" s="48"/>
      <c r="B17" s="48"/>
      <c r="C17" s="48"/>
    </row>
    <row r="18" spans="1:3" ht="20.25">
      <c r="A18" s="48"/>
      <c r="B18" s="48"/>
      <c r="C18" s="48"/>
    </row>
    <row r="19" spans="1:3" ht="20.25">
      <c r="A19" s="48"/>
      <c r="B19" s="48"/>
      <c r="C19" s="48"/>
    </row>
    <row r="20" spans="1:3" ht="20.25">
      <c r="A20" s="48"/>
      <c r="B20" s="48"/>
      <c r="C20" s="48"/>
    </row>
    <row r="21" spans="1:3" ht="20.25">
      <c r="A21" s="48"/>
      <c r="B21" s="48"/>
      <c r="C21" s="48"/>
    </row>
    <row r="22" spans="1:3" ht="20.25">
      <c r="A22" s="48"/>
      <c r="B22" s="48"/>
      <c r="C22" s="48"/>
    </row>
    <row r="23" spans="1:3" ht="20.25">
      <c r="A23" s="48"/>
      <c r="B23" s="48"/>
      <c r="C23" s="48"/>
    </row>
    <row r="24" spans="1:3" ht="20.25">
      <c r="A24" s="48"/>
      <c r="B24" s="48"/>
      <c r="C24" s="48"/>
    </row>
    <row r="25" spans="1:3" ht="20.25">
      <c r="A25" s="48"/>
      <c r="B25" s="48"/>
      <c r="C25" s="48"/>
    </row>
    <row r="26" spans="1:3" ht="20.25">
      <c r="A26" s="48"/>
      <c r="B26" s="48"/>
      <c r="C26" s="48"/>
    </row>
    <row r="27" spans="1:3" ht="20.25">
      <c r="A27" s="48"/>
      <c r="B27" s="48"/>
      <c r="C27" s="48"/>
    </row>
    <row r="28" spans="1:3" ht="20.25">
      <c r="A28" s="48"/>
      <c r="B28" s="48"/>
      <c r="C28" s="48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51"/>
      <c r="B37" s="51"/>
      <c r="C37" s="51"/>
    </row>
    <row r="38" spans="1:3" ht="20.25">
      <c r="A38" s="52" t="s">
        <v>212</v>
      </c>
      <c r="B38" s="52"/>
      <c r="C38" s="52" t="s">
        <v>213</v>
      </c>
    </row>
  </sheetData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7">
      <selection activeCell="B39" sqref="B39"/>
    </sheetView>
  </sheetViews>
  <sheetFormatPr defaultColWidth="9.140625" defaultRowHeight="12.75"/>
  <cols>
    <col min="1" max="1" width="13.8515625" style="8" customWidth="1"/>
    <col min="2" max="2" width="30.28125" style="8" customWidth="1"/>
    <col min="3" max="3" width="25.421875" style="8" customWidth="1"/>
    <col min="4" max="4" width="25.28125" style="8" customWidth="1"/>
    <col min="5" max="16384" width="11.57421875" style="8" customWidth="1"/>
  </cols>
  <sheetData>
    <row r="1" spans="2:3" ht="20.25">
      <c r="B1" s="76" t="s">
        <v>207</v>
      </c>
      <c r="C1" s="76"/>
    </row>
    <row r="2" spans="2:3" ht="20.25">
      <c r="B2" s="76" t="s">
        <v>222</v>
      </c>
      <c r="C2" s="76"/>
    </row>
    <row r="3" spans="2:3" ht="20.25">
      <c r="B3" s="77">
        <v>39858</v>
      </c>
      <c r="C3" s="77"/>
    </row>
    <row r="4" spans="1:4" s="10" customFormat="1" ht="20.25">
      <c r="A4" s="48" t="s">
        <v>210</v>
      </c>
      <c r="B4" s="48" t="s">
        <v>223</v>
      </c>
      <c r="C4" s="48" t="s">
        <v>224</v>
      </c>
      <c r="D4" s="48" t="s">
        <v>225</v>
      </c>
    </row>
    <row r="5" spans="1:4" ht="20.25">
      <c r="A5" s="78"/>
      <c r="B5" s="66"/>
      <c r="C5" s="66"/>
      <c r="D5" s="66"/>
    </row>
    <row r="6" spans="1:4" ht="20.25">
      <c r="A6" s="78"/>
      <c r="B6" s="66"/>
      <c r="C6" s="66"/>
      <c r="D6" s="66"/>
    </row>
    <row r="7" spans="1:4" ht="20.25">
      <c r="A7" s="78"/>
      <c r="B7" s="66"/>
      <c r="C7" s="66"/>
      <c r="D7" s="66"/>
    </row>
    <row r="8" spans="1:4" ht="20.25">
      <c r="A8" s="78"/>
      <c r="B8" s="66"/>
      <c r="C8" s="66"/>
      <c r="D8" s="66"/>
    </row>
    <row r="9" spans="1:4" ht="20.25">
      <c r="A9" s="78"/>
      <c r="B9" s="66"/>
      <c r="C9" s="66"/>
      <c r="D9" s="66"/>
    </row>
    <row r="10" spans="1:4" ht="20.25">
      <c r="A10" s="78"/>
      <c r="B10" s="66"/>
      <c r="C10" s="66"/>
      <c r="D10" s="66"/>
    </row>
    <row r="11" spans="1:4" ht="20.25">
      <c r="A11" s="78"/>
      <c r="B11" s="66"/>
      <c r="C11" s="66"/>
      <c r="D11" s="66"/>
    </row>
    <row r="12" spans="1:4" ht="20.25">
      <c r="A12" s="78"/>
      <c r="B12" s="66"/>
      <c r="C12" s="66"/>
      <c r="D12" s="66"/>
    </row>
    <row r="13" spans="1:4" ht="20.25">
      <c r="A13" s="78"/>
      <c r="B13" s="66"/>
      <c r="C13" s="66"/>
      <c r="D13" s="66"/>
    </row>
    <row r="14" spans="1:4" ht="20.25">
      <c r="A14" s="78"/>
      <c r="B14" s="66"/>
      <c r="C14" s="66"/>
      <c r="D14" s="66"/>
    </row>
    <row r="15" spans="1:4" ht="20.25">
      <c r="A15" s="78"/>
      <c r="B15" s="66"/>
      <c r="C15" s="66"/>
      <c r="D15" s="66"/>
    </row>
    <row r="16" spans="1:4" ht="20.25">
      <c r="A16" s="78"/>
      <c r="B16" s="66"/>
      <c r="C16" s="66"/>
      <c r="D16" s="66"/>
    </row>
    <row r="17" spans="1:4" ht="20.25">
      <c r="A17" s="78"/>
      <c r="B17" s="66"/>
      <c r="C17" s="66"/>
      <c r="D17" s="66"/>
    </row>
    <row r="18" spans="1:4" ht="20.25">
      <c r="A18" s="78"/>
      <c r="B18" s="66"/>
      <c r="C18" s="66"/>
      <c r="D18" s="66"/>
    </row>
    <row r="19" spans="1:4" ht="20.25">
      <c r="A19" s="78"/>
      <c r="B19" s="66"/>
      <c r="C19" s="66"/>
      <c r="D19" s="66"/>
    </row>
    <row r="20" spans="1:4" ht="20.25">
      <c r="A20" s="78"/>
      <c r="B20" s="66"/>
      <c r="C20" s="66"/>
      <c r="D20" s="66"/>
    </row>
    <row r="21" spans="1:4" ht="20.25">
      <c r="A21" s="78"/>
      <c r="B21" s="66"/>
      <c r="C21" s="66"/>
      <c r="D21" s="66"/>
    </row>
    <row r="22" spans="1:4" ht="20.25">
      <c r="A22" s="78"/>
      <c r="B22" s="66"/>
      <c r="C22" s="66"/>
      <c r="D22" s="66"/>
    </row>
    <row r="23" spans="1:4" ht="20.25">
      <c r="A23" s="78"/>
      <c r="B23" s="66"/>
      <c r="C23" s="66"/>
      <c r="D23" s="66"/>
    </row>
    <row r="24" spans="1:4" ht="20.25">
      <c r="A24" s="78"/>
      <c r="B24" s="66"/>
      <c r="C24" s="66"/>
      <c r="D24" s="66"/>
    </row>
    <row r="25" spans="1:4" ht="20.25">
      <c r="A25" s="78"/>
      <c r="B25" s="66"/>
      <c r="C25" s="66"/>
      <c r="D25" s="66"/>
    </row>
    <row r="26" spans="1:4" ht="20.25">
      <c r="A26" s="78"/>
      <c r="B26" s="66"/>
      <c r="C26" s="66"/>
      <c r="D26" s="66"/>
    </row>
    <row r="27" spans="1:4" ht="20.25">
      <c r="A27" s="78"/>
      <c r="B27" s="66"/>
      <c r="C27" s="66"/>
      <c r="D27" s="66"/>
    </row>
    <row r="28" spans="1:4" ht="20.25">
      <c r="A28" s="78"/>
      <c r="B28" s="66"/>
      <c r="C28" s="66"/>
      <c r="D28" s="66"/>
    </row>
    <row r="29" spans="1:4" ht="20.25">
      <c r="A29" s="78"/>
      <c r="B29" s="66"/>
      <c r="C29" s="66"/>
      <c r="D29" s="66"/>
    </row>
    <row r="30" spans="1:4" ht="20.25">
      <c r="A30" s="78"/>
      <c r="B30" s="66"/>
      <c r="C30" s="66"/>
      <c r="D30" s="66"/>
    </row>
    <row r="31" spans="1:4" ht="20.25">
      <c r="A31" s="78"/>
      <c r="B31" s="66"/>
      <c r="C31" s="66"/>
      <c r="D31" s="66"/>
    </row>
    <row r="32" spans="1:4" ht="20.25">
      <c r="A32" s="78"/>
      <c r="B32" s="66"/>
      <c r="C32" s="66"/>
      <c r="D32" s="66"/>
    </row>
    <row r="33" spans="1:4" ht="20.25">
      <c r="A33" s="78"/>
      <c r="B33" s="66"/>
      <c r="C33" s="66"/>
      <c r="D33" s="66"/>
    </row>
    <row r="34" spans="1:4" ht="20.25">
      <c r="A34" s="78"/>
      <c r="B34" s="66"/>
      <c r="C34" s="66"/>
      <c r="D34" s="66"/>
    </row>
    <row r="35" spans="1:4" ht="20.25">
      <c r="A35" s="78"/>
      <c r="B35" s="66"/>
      <c r="C35" s="66"/>
      <c r="D35" s="66"/>
    </row>
    <row r="36" spans="1:4" ht="20.25">
      <c r="A36" s="78"/>
      <c r="B36" s="66"/>
      <c r="C36" s="66"/>
      <c r="D36" s="66"/>
    </row>
    <row r="37" ht="20.25">
      <c r="A37"/>
    </row>
    <row r="38" spans="1:3" ht="20.25">
      <c r="A38" s="8" t="s">
        <v>226</v>
      </c>
      <c r="B38"/>
      <c r="C38" s="8" t="s">
        <v>213</v>
      </c>
    </row>
    <row r="39" ht="20.25">
      <c r="A39" s="79"/>
    </row>
    <row r="40" ht="20.25">
      <c r="A40" s="79"/>
    </row>
    <row r="41" ht="20.25">
      <c r="A41" s="79"/>
    </row>
    <row r="42" ht="20.25">
      <c r="A42" s="79"/>
    </row>
    <row r="43" ht="20.25">
      <c r="A43" s="79"/>
    </row>
    <row r="44" ht="20.25">
      <c r="A44" s="79"/>
    </row>
    <row r="45" ht="20.25">
      <c r="A45" s="79"/>
    </row>
    <row r="46" ht="20.25">
      <c r="A46" s="79"/>
    </row>
    <row r="47" ht="20.25">
      <c r="A47" s="79"/>
    </row>
    <row r="48" ht="20.25">
      <c r="A48" s="79"/>
    </row>
    <row r="49" ht="20.25">
      <c r="A49" s="79"/>
    </row>
    <row r="50" ht="20.25">
      <c r="A50" s="79"/>
    </row>
    <row r="51" ht="20.25">
      <c r="A51" s="79"/>
    </row>
    <row r="52" ht="20.25">
      <c r="A52" s="79"/>
    </row>
    <row r="53" ht="20.25">
      <c r="A53" s="79"/>
    </row>
    <row r="54" ht="20.25">
      <c r="A54" s="79"/>
    </row>
    <row r="55" ht="20.25">
      <c r="A55" s="79"/>
    </row>
    <row r="56" ht="20.25">
      <c r="A56" s="79"/>
    </row>
    <row r="57" ht="20.25">
      <c r="A57" s="79"/>
    </row>
    <row r="58" ht="20.25">
      <c r="A58" s="79"/>
    </row>
    <row r="59" ht="20.25">
      <c r="A59" s="79"/>
    </row>
    <row r="60" ht="20.25">
      <c r="A60" s="79"/>
    </row>
  </sheetData>
  <mergeCells count="30">
    <mergeCell ref="A57:A58"/>
    <mergeCell ref="A59:A60"/>
    <mergeCell ref="A49:A50"/>
    <mergeCell ref="A51:A52"/>
    <mergeCell ref="A53:A54"/>
    <mergeCell ref="A55:A56"/>
    <mergeCell ref="A41:A42"/>
    <mergeCell ref="A43:A44"/>
    <mergeCell ref="A45:A46"/>
    <mergeCell ref="A47:A48"/>
    <mergeCell ref="A31:A32"/>
    <mergeCell ref="A33:A34"/>
    <mergeCell ref="A35:A36"/>
    <mergeCell ref="A39:A40"/>
    <mergeCell ref="A23:A24"/>
    <mergeCell ref="A25:A26"/>
    <mergeCell ref="A27:A28"/>
    <mergeCell ref="A29:A30"/>
    <mergeCell ref="A15:A16"/>
    <mergeCell ref="A17:A18"/>
    <mergeCell ref="A19:A20"/>
    <mergeCell ref="A21:A22"/>
    <mergeCell ref="A7:A8"/>
    <mergeCell ref="A9:A10"/>
    <mergeCell ref="A11:A12"/>
    <mergeCell ref="A13:A14"/>
    <mergeCell ref="B1:C1"/>
    <mergeCell ref="B2:C2"/>
    <mergeCell ref="B3:C3"/>
    <mergeCell ref="A5:A6"/>
  </mergeCells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C6" sqref="C6"/>
    </sheetView>
  </sheetViews>
  <sheetFormatPr defaultColWidth="9.140625" defaultRowHeight="12.75"/>
  <cols>
    <col min="1" max="1" width="20.140625" style="8" customWidth="1"/>
    <col min="2" max="2" width="55.421875" style="8" customWidth="1"/>
    <col min="3" max="16384" width="11.57421875" style="8" customWidth="1"/>
  </cols>
  <sheetData>
    <row r="1" spans="1:3" ht="20.25">
      <c r="A1" s="10"/>
      <c r="B1" s="47" t="s">
        <v>207</v>
      </c>
      <c r="C1" s="10"/>
    </row>
    <row r="2" spans="1:3" ht="20.25">
      <c r="A2" s="10"/>
      <c r="B2" s="46">
        <v>39858</v>
      </c>
      <c r="C2" s="10"/>
    </row>
    <row r="3" spans="2:3" ht="20.25">
      <c r="B3" s="47" t="s">
        <v>227</v>
      </c>
      <c r="C3" s="10"/>
    </row>
    <row r="4" spans="1:3" ht="20.25">
      <c r="A4" s="10"/>
      <c r="B4" s="10"/>
      <c r="C4" s="10"/>
    </row>
    <row r="5" spans="1:3" ht="20.25">
      <c r="A5" s="48" t="s">
        <v>210</v>
      </c>
      <c r="B5" s="48" t="s">
        <v>220</v>
      </c>
      <c r="C5" s="51"/>
    </row>
    <row r="6" spans="1:2" ht="20.25">
      <c r="A6" s="66"/>
      <c r="B6" s="66"/>
    </row>
    <row r="7" spans="1:2" ht="20.25">
      <c r="A7" s="66"/>
      <c r="B7" s="66"/>
    </row>
    <row r="8" spans="1:2" ht="20.25">
      <c r="A8" s="66"/>
      <c r="B8" s="66"/>
    </row>
    <row r="9" spans="1:2" ht="20.25">
      <c r="A9" s="66"/>
      <c r="B9" s="66"/>
    </row>
    <row r="10" spans="1:2" ht="20.25">
      <c r="A10" s="66"/>
      <c r="B10" s="66"/>
    </row>
    <row r="11" spans="1:2" ht="20.25">
      <c r="A11" s="66"/>
      <c r="B11" s="66"/>
    </row>
    <row r="12" spans="1:2" ht="20.25">
      <c r="A12" s="66"/>
      <c r="B12" s="66"/>
    </row>
    <row r="13" spans="1:2" ht="20.25">
      <c r="A13" s="66"/>
      <c r="B13" s="66"/>
    </row>
    <row r="14" spans="1:2" ht="20.25">
      <c r="A14" s="66"/>
      <c r="B14" s="66"/>
    </row>
    <row r="15" spans="1:2" ht="20.25">
      <c r="A15" s="66"/>
      <c r="B15" s="66"/>
    </row>
    <row r="16" spans="1:2" ht="20.25">
      <c r="A16" s="66"/>
      <c r="B16" s="66"/>
    </row>
    <row r="17" spans="1:2" ht="20.25">
      <c r="A17" s="66"/>
      <c r="B17" s="66"/>
    </row>
    <row r="18" spans="1:2" ht="20.25">
      <c r="A18" s="66"/>
      <c r="B18" s="66"/>
    </row>
    <row r="19" spans="1:2" ht="20.25">
      <c r="A19" s="66"/>
      <c r="B19" s="66"/>
    </row>
    <row r="20" spans="1:2" ht="20.25">
      <c r="A20" s="66"/>
      <c r="B20" s="66"/>
    </row>
    <row r="21" spans="1:2" ht="20.25">
      <c r="A21" s="66"/>
      <c r="B21" s="66"/>
    </row>
    <row r="22" spans="1:2" ht="20.25">
      <c r="A22" s="66"/>
      <c r="B22" s="66"/>
    </row>
    <row r="23" spans="1:2" ht="20.25">
      <c r="A23" s="66"/>
      <c r="B23" s="66"/>
    </row>
    <row r="24" spans="1:2" ht="20.25">
      <c r="A24" s="66"/>
      <c r="B24" s="66"/>
    </row>
    <row r="25" spans="1:2" ht="20.25">
      <c r="A25" s="66"/>
      <c r="B25" s="66"/>
    </row>
    <row r="26" spans="1:2" ht="20.25">
      <c r="A26" s="66"/>
      <c r="B26" s="66"/>
    </row>
    <row r="27" spans="1:2" ht="20.25">
      <c r="A27" s="66"/>
      <c r="B27" s="66"/>
    </row>
    <row r="28" spans="1:2" ht="20.25">
      <c r="A28" s="66"/>
      <c r="B28" s="66"/>
    </row>
    <row r="29" spans="1:2" ht="20.25">
      <c r="A29" s="66"/>
      <c r="B29" s="66"/>
    </row>
    <row r="30" spans="1:2" ht="20.25">
      <c r="A30" s="66"/>
      <c r="B30" s="66"/>
    </row>
    <row r="31" spans="1:2" ht="20.25">
      <c r="A31" s="66"/>
      <c r="B31" s="66"/>
    </row>
    <row r="32" spans="1:2" ht="20.25">
      <c r="A32" s="66"/>
      <c r="B32" s="66"/>
    </row>
    <row r="33" spans="1:2" ht="20.25">
      <c r="A33" s="66"/>
      <c r="B33" s="66"/>
    </row>
    <row r="34" spans="1:2" ht="20.25">
      <c r="A34" s="66"/>
      <c r="B34" s="66"/>
    </row>
    <row r="35" spans="1:2" ht="20.25">
      <c r="A35" s="66"/>
      <c r="B35" s="66"/>
    </row>
    <row r="36" spans="1:2" ht="20.25">
      <c r="A36" s="66"/>
      <c r="B36" s="66"/>
    </row>
    <row r="37" spans="1:2" ht="20.25">
      <c r="A37" s="66"/>
      <c r="B37" s="66"/>
    </row>
    <row r="38" spans="1:2" ht="20.25">
      <c r="A38" s="66"/>
      <c r="B38" s="66"/>
    </row>
    <row r="39" spans="1:2" ht="20.25">
      <c r="A39" s="66"/>
      <c r="B39" s="66"/>
    </row>
    <row r="40" spans="1:2" ht="20.25">
      <c r="A40" s="66"/>
      <c r="B40" s="66"/>
    </row>
    <row r="41" spans="1:2" ht="20.25">
      <c r="A41" s="66"/>
      <c r="B41" s="66"/>
    </row>
    <row r="42" spans="1:2" ht="20.25">
      <c r="A42" s="66"/>
      <c r="B42" s="66"/>
    </row>
    <row r="43" spans="1:2" ht="20.25">
      <c r="A43" s="66"/>
      <c r="B43" s="66"/>
    </row>
    <row r="44" spans="1:2" ht="20.25">
      <c r="A44" s="66"/>
      <c r="B44" s="66"/>
    </row>
    <row r="45" spans="1:2" ht="20.25">
      <c r="A45" s="66"/>
      <c r="B45" s="66"/>
    </row>
    <row r="46" spans="1:2" ht="20.25">
      <c r="A46" s="66"/>
      <c r="B46" s="66"/>
    </row>
    <row r="47" spans="1:2" ht="20.25">
      <c r="A47" s="66"/>
      <c r="B47" s="66"/>
    </row>
    <row r="48" spans="1:2" ht="20.25">
      <c r="A48" s="66"/>
      <c r="B48" s="66"/>
    </row>
    <row r="49" spans="1:2" ht="20.25">
      <c r="A49" s="66"/>
      <c r="B49" s="66"/>
    </row>
    <row r="50" spans="1:2" ht="20.25">
      <c r="A50" s="66"/>
      <c r="B50" s="66"/>
    </row>
    <row r="51" spans="1:2" ht="20.25">
      <c r="A51" s="66"/>
      <c r="B51" s="66"/>
    </row>
    <row r="52" spans="1:2" ht="20.25">
      <c r="A52" s="66"/>
      <c r="B52" s="66"/>
    </row>
    <row r="53" spans="1:2" ht="20.25">
      <c r="A53" s="66"/>
      <c r="B53" s="66"/>
    </row>
    <row r="54" spans="1:2" ht="20.25">
      <c r="A54" s="66"/>
      <c r="B54" s="66"/>
    </row>
    <row r="55" spans="1:2" ht="20.25">
      <c r="A55" s="66"/>
      <c r="B55" s="66"/>
    </row>
    <row r="56" spans="1:2" ht="20.25">
      <c r="A56" s="67"/>
      <c r="B56" s="67"/>
    </row>
    <row r="57" spans="1:2" ht="20.25">
      <c r="A57" s="67"/>
      <c r="B57" s="67"/>
    </row>
  </sheetData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5" sqref="B5"/>
    </sheetView>
  </sheetViews>
  <sheetFormatPr defaultColWidth="9.140625" defaultRowHeight="12.75"/>
  <cols>
    <col min="1" max="1" width="14.57421875" style="0" customWidth="1"/>
    <col min="2" max="2" width="36.8515625" style="0" customWidth="1"/>
    <col min="3" max="3" width="34.140625" style="0" customWidth="1"/>
    <col min="4" max="16384" width="11.57421875" style="0" customWidth="1"/>
  </cols>
  <sheetData>
    <row r="1" spans="1:3" ht="20.25">
      <c r="A1" s="75" t="s">
        <v>207</v>
      </c>
      <c r="B1" s="75"/>
      <c r="C1" s="75"/>
    </row>
    <row r="2" spans="1:3" ht="20.25">
      <c r="A2" s="10"/>
      <c r="B2" s="46">
        <v>39859</v>
      </c>
      <c r="C2" s="10"/>
    </row>
    <row r="3" spans="1:3" ht="20.25">
      <c r="A3" s="75" t="s">
        <v>228</v>
      </c>
      <c r="B3" s="75"/>
      <c r="C3" s="75"/>
    </row>
    <row r="4" spans="1:3" ht="20.25">
      <c r="A4" s="10"/>
      <c r="B4" s="10"/>
      <c r="C4" s="10"/>
    </row>
    <row r="5" spans="1:3" ht="32.25">
      <c r="A5" s="68" t="s">
        <v>229</v>
      </c>
      <c r="B5" s="69" t="s">
        <v>230</v>
      </c>
      <c r="C5" s="69" t="s">
        <v>231</v>
      </c>
    </row>
    <row r="6" spans="1:3" ht="20.25">
      <c r="A6" s="48"/>
      <c r="B6" s="48"/>
      <c r="C6" s="48"/>
    </row>
    <row r="7" spans="1:3" ht="20.25">
      <c r="A7" s="48"/>
      <c r="B7" s="48"/>
      <c r="C7" s="48"/>
    </row>
    <row r="8" spans="1:3" ht="20.25">
      <c r="A8" s="48"/>
      <c r="B8" s="48"/>
      <c r="C8" s="48"/>
    </row>
    <row r="9" spans="1:3" ht="20.25">
      <c r="A9" s="48"/>
      <c r="B9" s="48"/>
      <c r="C9" s="48"/>
    </row>
    <row r="10" spans="1:3" ht="20.25">
      <c r="A10" s="48"/>
      <c r="B10" s="48"/>
      <c r="C10" s="48"/>
    </row>
    <row r="11" spans="1:3" ht="20.25">
      <c r="A11" s="48"/>
      <c r="B11" s="48"/>
      <c r="C11" s="48"/>
    </row>
    <row r="12" spans="1:3" ht="20.25">
      <c r="A12" s="48"/>
      <c r="B12" s="48"/>
      <c r="C12" s="48"/>
    </row>
    <row r="13" spans="1:3" ht="20.25">
      <c r="A13" s="48"/>
      <c r="B13" s="48"/>
      <c r="C13" s="48"/>
    </row>
    <row r="14" spans="1:3" ht="20.25">
      <c r="A14" s="48"/>
      <c r="B14" s="48"/>
      <c r="C14" s="48"/>
    </row>
    <row r="15" spans="1:3" ht="20.25">
      <c r="A15" s="48"/>
      <c r="B15" s="48"/>
      <c r="C15" s="48"/>
    </row>
    <row r="16" spans="1:3" ht="20.25">
      <c r="A16" s="48"/>
      <c r="B16" s="48"/>
      <c r="C16" s="48"/>
    </row>
    <row r="17" spans="1:3" ht="20.25">
      <c r="A17" s="48"/>
      <c r="B17" s="48"/>
      <c r="C17" s="48"/>
    </row>
    <row r="18" spans="1:3" ht="20.25">
      <c r="A18" s="48"/>
      <c r="B18" s="48"/>
      <c r="C18" s="48"/>
    </row>
    <row r="19" spans="1:3" ht="20.25">
      <c r="A19" s="48"/>
      <c r="B19" s="48"/>
      <c r="C19" s="48"/>
    </row>
    <row r="20" spans="1:3" ht="20.25">
      <c r="A20" s="48"/>
      <c r="B20" s="48"/>
      <c r="C20" s="48"/>
    </row>
    <row r="21" spans="1:3" ht="20.25">
      <c r="A21" s="48"/>
      <c r="B21" s="48"/>
      <c r="C21" s="48"/>
    </row>
    <row r="22" spans="1:3" ht="20.25">
      <c r="A22" s="48"/>
      <c r="B22" s="48"/>
      <c r="C22" s="48"/>
    </row>
    <row r="23" spans="1:3" ht="20.25">
      <c r="A23" s="48"/>
      <c r="B23" s="48"/>
      <c r="C23" s="48"/>
    </row>
    <row r="24" spans="1:3" ht="20.25">
      <c r="A24" s="48"/>
      <c r="B24" s="48"/>
      <c r="C24" s="48"/>
    </row>
    <row r="25" spans="1:3" ht="20.25">
      <c r="A25" s="48"/>
      <c r="B25" s="48"/>
      <c r="C25" s="48"/>
    </row>
    <row r="26" spans="1:3" ht="20.25">
      <c r="A26" s="48"/>
      <c r="B26" s="48"/>
      <c r="C26" s="48"/>
    </row>
    <row r="27" spans="1:3" ht="20.25">
      <c r="A27" s="48"/>
      <c r="B27" s="48"/>
      <c r="C27" s="48"/>
    </row>
    <row r="28" spans="1:3" ht="20.25">
      <c r="A28" s="48"/>
      <c r="B28" s="48"/>
      <c r="C28" s="48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51"/>
      <c r="B37" s="51"/>
      <c r="C37" s="51"/>
    </row>
    <row r="40" spans="1:3" ht="15.75">
      <c r="A40" s="52" t="s">
        <v>212</v>
      </c>
      <c r="B40" s="52"/>
      <c r="C40" s="52" t="s">
        <v>213</v>
      </c>
    </row>
  </sheetData>
  <mergeCells count="2">
    <mergeCell ref="A1:C1"/>
    <mergeCell ref="A3:C3"/>
  </mergeCells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60.8515625" style="0" customWidth="1"/>
    <col min="3" max="3" width="14.7109375" style="0" customWidth="1"/>
    <col min="4" max="16384" width="11.57421875" style="0" customWidth="1"/>
  </cols>
  <sheetData>
    <row r="1" spans="1:3" ht="20.25">
      <c r="A1" s="75" t="s">
        <v>207</v>
      </c>
      <c r="B1" s="75"/>
      <c r="C1" s="75"/>
    </row>
    <row r="2" spans="1:3" ht="20.25">
      <c r="A2" s="10"/>
      <c r="B2" s="46">
        <v>39858</v>
      </c>
      <c r="C2" s="10"/>
    </row>
    <row r="3" spans="1:3" ht="20.25">
      <c r="A3" s="75" t="s">
        <v>232</v>
      </c>
      <c r="B3" s="75"/>
      <c r="C3" s="75"/>
    </row>
    <row r="4" spans="1:3" ht="20.25">
      <c r="A4" s="10"/>
      <c r="B4" s="10"/>
      <c r="C4" s="10"/>
    </row>
    <row r="5" spans="1:3" ht="40.5">
      <c r="A5" s="48" t="s">
        <v>233</v>
      </c>
      <c r="B5" s="70" t="s">
        <v>234</v>
      </c>
      <c r="C5" s="69" t="s">
        <v>235</v>
      </c>
    </row>
    <row r="6" spans="1:3" ht="20.25">
      <c r="A6" s="48"/>
      <c r="B6" s="48"/>
      <c r="C6" s="48"/>
    </row>
    <row r="7" spans="1:3" ht="20.25">
      <c r="A7" s="48"/>
      <c r="B7" s="48"/>
      <c r="C7" s="48"/>
    </row>
    <row r="8" spans="1:3" ht="20.25">
      <c r="A8" s="48"/>
      <c r="B8" s="48"/>
      <c r="C8" s="48"/>
    </row>
    <row r="9" spans="1:3" ht="20.25">
      <c r="A9" s="48"/>
      <c r="B9" s="48"/>
      <c r="C9" s="48"/>
    </row>
    <row r="10" spans="1:3" ht="20.25">
      <c r="A10" s="48"/>
      <c r="B10" s="48"/>
      <c r="C10" s="48"/>
    </row>
    <row r="11" spans="1:3" ht="20.25">
      <c r="A11" s="48"/>
      <c r="B11" s="48"/>
      <c r="C11" s="48"/>
    </row>
    <row r="12" spans="1:3" ht="20.25">
      <c r="A12" s="48"/>
      <c r="B12" s="48"/>
      <c r="C12" s="48"/>
    </row>
    <row r="13" spans="1:3" ht="20.25">
      <c r="A13" s="48"/>
      <c r="B13" s="48"/>
      <c r="C13" s="48"/>
    </row>
    <row r="14" spans="1:3" ht="20.25">
      <c r="A14" s="48"/>
      <c r="B14" s="48"/>
      <c r="C14" s="48"/>
    </row>
    <row r="15" spans="1:3" ht="20.25">
      <c r="A15" s="48"/>
      <c r="B15" s="48"/>
      <c r="C15" s="48"/>
    </row>
    <row r="16" spans="1:3" ht="20.25">
      <c r="A16" s="48"/>
      <c r="B16" s="48"/>
      <c r="C16" s="48"/>
    </row>
    <row r="17" spans="1:3" ht="20.25">
      <c r="A17" s="48"/>
      <c r="B17" s="48"/>
      <c r="C17" s="48"/>
    </row>
    <row r="18" spans="1:3" ht="20.25">
      <c r="A18" s="48"/>
      <c r="B18" s="48"/>
      <c r="C18" s="48"/>
    </row>
    <row r="19" spans="1:3" ht="20.25">
      <c r="A19" s="48"/>
      <c r="B19" s="48"/>
      <c r="C19" s="48"/>
    </row>
    <row r="20" spans="1:3" ht="20.25">
      <c r="A20" s="48"/>
      <c r="B20" s="48"/>
      <c r="C20" s="48"/>
    </row>
    <row r="21" spans="1:3" ht="20.25">
      <c r="A21" s="48"/>
      <c r="B21" s="48"/>
      <c r="C21" s="48"/>
    </row>
    <row r="22" spans="1:3" ht="20.25">
      <c r="A22" s="48"/>
      <c r="B22" s="48"/>
      <c r="C22" s="48"/>
    </row>
    <row r="23" spans="1:3" ht="20.25">
      <c r="A23" s="48"/>
      <c r="B23" s="48"/>
      <c r="C23" s="48"/>
    </row>
    <row r="24" spans="1:3" ht="20.25">
      <c r="A24" s="48"/>
      <c r="B24" s="48"/>
      <c r="C24" s="48"/>
    </row>
    <row r="25" spans="1:3" ht="20.25">
      <c r="A25" s="48"/>
      <c r="B25" s="48"/>
      <c r="C25" s="48"/>
    </row>
    <row r="26" spans="1:3" ht="20.25">
      <c r="A26" s="48"/>
      <c r="B26" s="48"/>
      <c r="C26" s="48"/>
    </row>
    <row r="27" spans="1:3" ht="20.25">
      <c r="A27" s="48"/>
      <c r="B27" s="48"/>
      <c r="C27" s="48"/>
    </row>
    <row r="28" spans="1:3" ht="20.25">
      <c r="A28" s="48"/>
      <c r="B28" s="48"/>
      <c r="C28" s="48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51"/>
      <c r="B37" s="51"/>
      <c r="C37" s="51"/>
    </row>
    <row r="40" spans="1:3" ht="15.75">
      <c r="A40" s="52"/>
      <c r="B40" s="52"/>
      <c r="C40" s="52"/>
    </row>
  </sheetData>
  <mergeCells count="2">
    <mergeCell ref="A1:C1"/>
    <mergeCell ref="A3:C3"/>
  </mergeCells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5" sqref="B5"/>
    </sheetView>
  </sheetViews>
  <sheetFormatPr defaultColWidth="9.140625" defaultRowHeight="12.75"/>
  <cols>
    <col min="1" max="1" width="14.57421875" style="0" customWidth="1"/>
    <col min="2" max="2" width="36.8515625" style="0" customWidth="1"/>
    <col min="3" max="3" width="34.140625" style="0" customWidth="1"/>
    <col min="4" max="16384" width="11.57421875" style="0" customWidth="1"/>
  </cols>
  <sheetData>
    <row r="1" spans="1:3" ht="20.25">
      <c r="A1" s="75" t="s">
        <v>207</v>
      </c>
      <c r="B1" s="75"/>
      <c r="C1" s="75"/>
    </row>
    <row r="2" spans="1:3" ht="20.25">
      <c r="A2" s="10"/>
      <c r="B2" s="46">
        <v>39859</v>
      </c>
      <c r="C2" s="10"/>
    </row>
    <row r="3" spans="1:3" ht="20.25">
      <c r="A3" s="75" t="s">
        <v>236</v>
      </c>
      <c r="B3" s="75"/>
      <c r="C3" s="75"/>
    </row>
    <row r="4" spans="1:3" ht="20.25">
      <c r="A4" s="10"/>
      <c r="B4" s="10"/>
      <c r="C4" s="10"/>
    </row>
    <row r="5" spans="1:3" ht="31.5">
      <c r="A5" s="68" t="s">
        <v>229</v>
      </c>
      <c r="B5" s="71" t="s">
        <v>237</v>
      </c>
      <c r="C5" s="71" t="s">
        <v>238</v>
      </c>
    </row>
    <row r="6" spans="1:3" ht="20.25">
      <c r="A6" s="48"/>
      <c r="B6" s="48"/>
      <c r="C6" s="48"/>
    </row>
    <row r="7" spans="1:3" ht="20.25">
      <c r="A7" s="48"/>
      <c r="B7" s="48"/>
      <c r="C7" s="48"/>
    </row>
    <row r="8" spans="1:3" ht="20.25">
      <c r="A8" s="48"/>
      <c r="B8" s="48"/>
      <c r="C8" s="48"/>
    </row>
    <row r="9" spans="1:3" ht="20.25">
      <c r="A9" s="48"/>
      <c r="B9" s="48"/>
      <c r="C9" s="48"/>
    </row>
    <row r="10" spans="1:3" ht="20.25">
      <c r="A10" s="48"/>
      <c r="B10" s="48"/>
      <c r="C10" s="48"/>
    </row>
    <row r="11" spans="1:3" ht="20.25">
      <c r="A11" s="48"/>
      <c r="B11" s="48"/>
      <c r="C11" s="48"/>
    </row>
    <row r="12" spans="1:3" ht="20.25">
      <c r="A12" s="48"/>
      <c r="B12" s="48"/>
      <c r="C12" s="48"/>
    </row>
    <row r="13" spans="1:3" ht="20.25">
      <c r="A13" s="48"/>
      <c r="B13" s="48"/>
      <c r="C13" s="48"/>
    </row>
    <row r="14" spans="1:3" ht="20.25">
      <c r="A14" s="48"/>
      <c r="B14" s="48"/>
      <c r="C14" s="48"/>
    </row>
    <row r="15" spans="1:3" ht="20.25">
      <c r="A15" s="48"/>
      <c r="B15" s="48"/>
      <c r="C15" s="48"/>
    </row>
    <row r="16" spans="1:3" ht="20.25">
      <c r="A16" s="48"/>
      <c r="B16" s="48"/>
      <c r="C16" s="48"/>
    </row>
    <row r="17" spans="1:3" ht="20.25">
      <c r="A17" s="48"/>
      <c r="B17" s="48"/>
      <c r="C17" s="48"/>
    </row>
    <row r="18" spans="1:3" ht="20.25">
      <c r="A18" s="48"/>
      <c r="B18" s="48"/>
      <c r="C18" s="48"/>
    </row>
    <row r="19" spans="1:3" ht="20.25">
      <c r="A19" s="48"/>
      <c r="B19" s="48"/>
      <c r="C19" s="48"/>
    </row>
    <row r="20" spans="1:3" ht="20.25">
      <c r="A20" s="48"/>
      <c r="B20" s="48"/>
      <c r="C20" s="48"/>
    </row>
    <row r="21" spans="1:3" ht="20.25">
      <c r="A21" s="48"/>
      <c r="B21" s="48"/>
      <c r="C21" s="48"/>
    </row>
    <row r="22" spans="1:3" ht="20.25">
      <c r="A22" s="48"/>
      <c r="B22" s="48"/>
      <c r="C22" s="48"/>
    </row>
    <row r="23" spans="1:3" ht="20.25">
      <c r="A23" s="48"/>
      <c r="B23" s="48"/>
      <c r="C23" s="48"/>
    </row>
    <row r="24" spans="1:3" ht="20.25">
      <c r="A24" s="48"/>
      <c r="B24" s="48"/>
      <c r="C24" s="48"/>
    </row>
    <row r="25" spans="1:3" ht="20.25">
      <c r="A25" s="48"/>
      <c r="B25" s="48"/>
      <c r="C25" s="48"/>
    </row>
    <row r="26" spans="1:3" ht="20.25">
      <c r="A26" s="48"/>
      <c r="B26" s="48"/>
      <c r="C26" s="48"/>
    </row>
    <row r="27" spans="1:3" ht="20.25">
      <c r="A27" s="48"/>
      <c r="B27" s="48"/>
      <c r="C27" s="48"/>
    </row>
    <row r="28" spans="1:3" ht="20.25">
      <c r="A28" s="48"/>
      <c r="B28" s="48"/>
      <c r="C28" s="48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51"/>
      <c r="B37" s="51"/>
      <c r="C37" s="51"/>
    </row>
    <row r="40" spans="1:3" ht="15.75">
      <c r="A40" s="52" t="s">
        <v>212</v>
      </c>
      <c r="B40" s="52"/>
      <c r="C40" s="52" t="s">
        <v>213</v>
      </c>
    </row>
  </sheetData>
  <mergeCells count="2">
    <mergeCell ref="A1:C1"/>
    <mergeCell ref="A3:C3"/>
  </mergeCells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2"/>
  <sheetViews>
    <sheetView tabSelected="1" workbookViewId="0" topLeftCell="AQ1">
      <selection activeCell="AI5" sqref="AI5:AU5"/>
    </sheetView>
  </sheetViews>
  <sheetFormatPr defaultColWidth="9.140625" defaultRowHeight="12.75" outlineLevelCol="4"/>
  <cols>
    <col min="1" max="1" width="4.421875" style="0" customWidth="1"/>
    <col min="2" max="2" width="5.421875" style="0" customWidth="1"/>
    <col min="3" max="4" width="19.28125" style="0" customWidth="1"/>
    <col min="5" max="5" width="11.28125" style="0" customWidth="1"/>
    <col min="6" max="6" width="11.57421875" style="0" customWidth="1" outlineLevel="3"/>
    <col min="7" max="8" width="4.28125" style="0" customWidth="1" outlineLevel="3"/>
    <col min="9" max="26" width="4.28125" style="0" customWidth="1" outlineLevel="4"/>
    <col min="27" max="27" width="9.57421875" style="0" customWidth="1" outlineLevel="3"/>
    <col min="28" max="28" width="10.421875" style="0" customWidth="1" outlineLevel="3"/>
    <col min="29" max="29" width="11.140625" style="0" customWidth="1" outlineLevel="2"/>
    <col min="30" max="31" width="11.57421875" style="0" customWidth="1" outlineLevel="3"/>
    <col min="32" max="32" width="14.00390625" style="0" customWidth="1" outlineLevel="3"/>
    <col min="33" max="33" width="5.8515625" style="0" customWidth="1" outlineLevel="3"/>
    <col min="34" max="34" width="12.28125" style="7" customWidth="1" outlineLevel="3"/>
    <col min="35" max="35" width="8.421875" style="0" customWidth="1" outlineLevel="2"/>
    <col min="36" max="43" width="6.140625" style="0" customWidth="1" outlineLevel="3"/>
    <col min="44" max="44" width="6.421875" style="0" customWidth="1" outlineLevel="2"/>
    <col min="45" max="45" width="9.421875" style="0" customWidth="1" outlineLevel="2"/>
    <col min="46" max="46" width="11.57421875" style="0" customWidth="1" outlineLevel="2"/>
    <col min="47" max="47" width="11.57421875" style="0" customWidth="1" outlineLevel="1"/>
    <col min="48" max="48" width="11.57421875" style="7" customWidth="1" outlineLevel="1"/>
    <col min="49" max="49" width="5.00390625" style="7" customWidth="1" outlineLevel="1"/>
    <col min="50" max="58" width="5.00390625" style="0" customWidth="1" outlineLevel="2"/>
    <col min="59" max="73" width="5.57421875" style="0" customWidth="1" outlineLevel="2"/>
    <col min="74" max="75" width="11.57421875" style="0" customWidth="1" outlineLevel="1"/>
    <col min="76" max="16384" width="11.57421875" style="0" customWidth="1"/>
  </cols>
  <sheetData>
    <row r="1" ht="32.25" customHeight="1">
      <c r="AE1" s="8"/>
    </row>
    <row r="2" spans="19:31" ht="33.75" customHeight="1">
      <c r="S2" s="9" t="s">
        <v>113</v>
      </c>
      <c r="AE2" s="9"/>
    </row>
    <row r="3" spans="5:19" ht="38.25" customHeight="1">
      <c r="E3" s="10" t="s">
        <v>114</v>
      </c>
      <c r="S3" s="9" t="s">
        <v>115</v>
      </c>
    </row>
    <row r="4" ht="9" customHeight="1"/>
    <row r="5" spans="1:77" s="12" customFormat="1" ht="18">
      <c r="A5" s="11"/>
      <c r="B5" s="11"/>
      <c r="C5" s="11"/>
      <c r="D5" s="11"/>
      <c r="E5" s="11"/>
      <c r="F5" s="73" t="s">
        <v>116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 t="s">
        <v>117</v>
      </c>
      <c r="AE5" s="73"/>
      <c r="AF5" s="73"/>
      <c r="AG5" s="73"/>
      <c r="AH5" s="73"/>
      <c r="AI5" s="73" t="s">
        <v>118</v>
      </c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4" t="s">
        <v>119</v>
      </c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</row>
    <row r="6" spans="1:81" s="14" customFormat="1" ht="25.5">
      <c r="A6" s="13" t="s">
        <v>120</v>
      </c>
      <c r="B6" s="14" t="s">
        <v>121</v>
      </c>
      <c r="C6" s="14" t="s">
        <v>122</v>
      </c>
      <c r="D6" s="14" t="s">
        <v>123</v>
      </c>
      <c r="E6" s="14" t="s">
        <v>124</v>
      </c>
      <c r="F6" s="14" t="s">
        <v>125</v>
      </c>
      <c r="G6" s="14">
        <v>1</v>
      </c>
      <c r="H6" s="14">
        <v>2</v>
      </c>
      <c r="I6" s="14" t="s">
        <v>126</v>
      </c>
      <c r="J6" s="14" t="s">
        <v>127</v>
      </c>
      <c r="K6" s="14" t="s">
        <v>128</v>
      </c>
      <c r="L6" s="14" t="s">
        <v>129</v>
      </c>
      <c r="M6" s="14" t="s">
        <v>130</v>
      </c>
      <c r="N6" s="14" t="s">
        <v>131</v>
      </c>
      <c r="O6" s="14" t="s">
        <v>132</v>
      </c>
      <c r="P6" s="14" t="s">
        <v>133</v>
      </c>
      <c r="Q6" s="14" t="s">
        <v>134</v>
      </c>
      <c r="R6" s="14" t="s">
        <v>135</v>
      </c>
      <c r="S6" s="14" t="s">
        <v>136</v>
      </c>
      <c r="T6" s="14" t="s">
        <v>137</v>
      </c>
      <c r="U6" s="14" t="s">
        <v>138</v>
      </c>
      <c r="V6" s="14" t="s">
        <v>139</v>
      </c>
      <c r="W6" s="14" t="s">
        <v>140</v>
      </c>
      <c r="X6" s="14" t="s">
        <v>141</v>
      </c>
      <c r="Y6" s="14" t="s">
        <v>142</v>
      </c>
      <c r="Z6" s="14" t="s">
        <v>143</v>
      </c>
      <c r="AA6" s="14" t="s">
        <v>144</v>
      </c>
      <c r="AB6" s="14" t="s">
        <v>145</v>
      </c>
      <c r="AC6" s="14" t="s">
        <v>146</v>
      </c>
      <c r="AD6" s="14" t="s">
        <v>125</v>
      </c>
      <c r="AE6" s="14" t="s">
        <v>147</v>
      </c>
      <c r="AF6" s="14" t="s">
        <v>148</v>
      </c>
      <c r="AG6" s="13" t="s">
        <v>149</v>
      </c>
      <c r="AH6" s="15" t="s">
        <v>150</v>
      </c>
      <c r="AI6" s="14" t="s">
        <v>125</v>
      </c>
      <c r="AJ6" s="14" t="s">
        <v>151</v>
      </c>
      <c r="AK6" s="14" t="s">
        <v>152</v>
      </c>
      <c r="AL6" s="14" t="s">
        <v>153</v>
      </c>
      <c r="AM6" s="14" t="s">
        <v>154</v>
      </c>
      <c r="AN6" s="14" t="s">
        <v>155</v>
      </c>
      <c r="AO6" s="14" t="s">
        <v>156</v>
      </c>
      <c r="AP6" s="14" t="s">
        <v>157</v>
      </c>
      <c r="AQ6" s="14" t="s">
        <v>158</v>
      </c>
      <c r="AR6" s="14" t="s">
        <v>159</v>
      </c>
      <c r="AS6" s="14" t="s">
        <v>147</v>
      </c>
      <c r="AT6" s="14" t="s">
        <v>146</v>
      </c>
      <c r="AU6" t="s">
        <v>150</v>
      </c>
      <c r="AV6" s="15" t="s">
        <v>125</v>
      </c>
      <c r="AW6" s="16">
        <v>1</v>
      </c>
      <c r="AX6" s="14" t="s">
        <v>160</v>
      </c>
      <c r="AY6" s="14" t="s">
        <v>161</v>
      </c>
      <c r="AZ6" s="14" t="s">
        <v>162</v>
      </c>
      <c r="BA6" s="14" t="s">
        <v>163</v>
      </c>
      <c r="BB6" s="14" t="s">
        <v>164</v>
      </c>
      <c r="BC6" s="14" t="s">
        <v>165</v>
      </c>
      <c r="BD6" s="14" t="s">
        <v>166</v>
      </c>
      <c r="BE6" s="14" t="s">
        <v>167</v>
      </c>
      <c r="BF6" s="14" t="s">
        <v>168</v>
      </c>
      <c r="BG6" s="14" t="s">
        <v>169</v>
      </c>
      <c r="BH6" s="14" t="s">
        <v>170</v>
      </c>
      <c r="BI6" s="14" t="s">
        <v>171</v>
      </c>
      <c r="BJ6" s="14" t="s">
        <v>172</v>
      </c>
      <c r="BK6" s="14" t="s">
        <v>173</v>
      </c>
      <c r="BL6" s="14" t="s">
        <v>174</v>
      </c>
      <c r="BM6" s="14" t="s">
        <v>175</v>
      </c>
      <c r="BN6" s="14" t="s">
        <v>176</v>
      </c>
      <c r="BO6" s="14" t="s">
        <v>177</v>
      </c>
      <c r="BP6" s="14" t="s">
        <v>178</v>
      </c>
      <c r="BQ6" s="14" t="s">
        <v>179</v>
      </c>
      <c r="BR6" s="14" t="s">
        <v>180</v>
      </c>
      <c r="BS6" s="14" t="s">
        <v>181</v>
      </c>
      <c r="BT6" s="14" t="s">
        <v>182</v>
      </c>
      <c r="BU6" s="14" t="s">
        <v>183</v>
      </c>
      <c r="BV6" s="14" t="s">
        <v>159</v>
      </c>
      <c r="BW6" s="14" t="s">
        <v>147</v>
      </c>
      <c r="BX6" s="14" t="s">
        <v>146</v>
      </c>
      <c r="BY6" s="14" t="s">
        <v>150</v>
      </c>
      <c r="BZ6" s="14" t="s">
        <v>184</v>
      </c>
      <c r="CA6" s="14" t="s">
        <v>185</v>
      </c>
      <c r="CB6" s="14" t="s">
        <v>146</v>
      </c>
      <c r="CC6" s="14" t="s">
        <v>186</v>
      </c>
    </row>
    <row r="7" spans="1:81" ht="26.25">
      <c r="A7" s="17"/>
      <c r="B7" s="5">
        <v>303</v>
      </c>
      <c r="C7" s="6" t="s">
        <v>45</v>
      </c>
      <c r="D7" s="6" t="s">
        <v>46</v>
      </c>
      <c r="E7" s="6" t="s">
        <v>47</v>
      </c>
      <c r="F7" s="18">
        <v>0.4597222222222222</v>
      </c>
      <c r="G7" s="19">
        <v>1</v>
      </c>
      <c r="H7" s="19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1">
        <f aca="true" t="shared" si="0" ref="AA7:AA14">SUM(G7:Z7)</f>
        <v>20</v>
      </c>
      <c r="AB7" s="22">
        <v>0.6365509259259259</v>
      </c>
      <c r="AC7" s="23">
        <f aca="true" ca="1" t="shared" si="1" ref="AC7:AC20">IF(CELL("type",AB7)="b","нет финиша",AB7-F7)</f>
        <v>0.17682870370370368</v>
      </c>
      <c r="AD7" s="18">
        <f aca="true" t="shared" si="2" ref="AD7:AD20">AB7</f>
        <v>0.6365509259259259</v>
      </c>
      <c r="AE7" s="23">
        <f aca="true" t="shared" si="3" ref="AE7:AE20">IF(AD7=0,"",AD7+netral)</f>
        <v>0.6782175925925925</v>
      </c>
      <c r="AF7" s="24">
        <f aca="true" t="shared" si="4" ref="AF7:AF14">netral</f>
        <v>0.041666666666666664</v>
      </c>
      <c r="AG7" s="17">
        <v>6</v>
      </c>
      <c r="AH7" s="18">
        <f aca="true" t="shared" si="5" ref="AH7:AH20">(10-AG7)*mimo</f>
        <v>0.008333333333333333</v>
      </c>
      <c r="AI7" s="18">
        <f aca="true" t="shared" si="6" ref="AI7:AI14">AE7</f>
        <v>0.6782175925925925</v>
      </c>
      <c r="AJ7" s="19">
        <v>1</v>
      </c>
      <c r="AK7" s="19">
        <v>1</v>
      </c>
      <c r="AL7" s="19">
        <v>1</v>
      </c>
      <c r="AM7" s="19">
        <v>1</v>
      </c>
      <c r="AN7" s="19">
        <v>1</v>
      </c>
      <c r="AO7" s="19">
        <v>1</v>
      </c>
      <c r="AP7" s="19">
        <v>1</v>
      </c>
      <c r="AQ7" s="19">
        <v>1</v>
      </c>
      <c r="AR7" s="21">
        <f aca="true" t="shared" si="7" ref="AR7:AR20">SUM(AJ7:AQ7)</f>
        <v>8</v>
      </c>
      <c r="AS7" s="22">
        <v>0.7719097222222222</v>
      </c>
      <c r="AT7" s="23">
        <f aca="true" ca="1" t="shared" si="8" ref="AT7:AT20">IF(CELL("type",AS7)="b","нет финиша",AS7-AI7)</f>
        <v>0.0936921296296297</v>
      </c>
      <c r="AU7" s="18">
        <v>0</v>
      </c>
      <c r="AV7" s="18">
        <v>0.43819444444444444</v>
      </c>
      <c r="AW7" s="21">
        <v>1</v>
      </c>
      <c r="AX7" s="21">
        <v>1</v>
      </c>
      <c r="AY7" s="21">
        <v>1</v>
      </c>
      <c r="AZ7" s="21">
        <v>1</v>
      </c>
      <c r="BA7" s="21">
        <v>1</v>
      </c>
      <c r="BB7" s="21">
        <v>1</v>
      </c>
      <c r="BC7" s="21">
        <v>1</v>
      </c>
      <c r="BD7" s="21">
        <v>1</v>
      </c>
      <c r="BE7" s="21">
        <v>1</v>
      </c>
      <c r="BF7" s="21">
        <v>1</v>
      </c>
      <c r="BG7" s="21">
        <v>1</v>
      </c>
      <c r="BH7" s="21">
        <v>1</v>
      </c>
      <c r="BI7" s="21">
        <v>1</v>
      </c>
      <c r="BJ7" s="21">
        <v>1</v>
      </c>
      <c r="BK7" s="21">
        <v>1</v>
      </c>
      <c r="BL7" s="21">
        <v>1</v>
      </c>
      <c r="BM7" s="21">
        <v>1</v>
      </c>
      <c r="BN7" s="21">
        <v>1</v>
      </c>
      <c r="BO7" s="21">
        <v>1</v>
      </c>
      <c r="BP7" s="21">
        <v>1</v>
      </c>
      <c r="BQ7" s="21">
        <v>1</v>
      </c>
      <c r="BR7" s="21">
        <v>1</v>
      </c>
      <c r="BS7" s="21">
        <v>1</v>
      </c>
      <c r="BT7" s="21">
        <v>1</v>
      </c>
      <c r="BU7" s="21">
        <v>1</v>
      </c>
      <c r="BV7" s="21">
        <f aca="true" t="shared" si="9" ref="BV7:BV20">SUM(AW7:BU7)</f>
        <v>25</v>
      </c>
      <c r="BW7" s="22">
        <v>0.5681712962962963</v>
      </c>
      <c r="BX7" s="23">
        <f aca="true" ca="1" t="shared" si="10" ref="BX7:BX20">IF(CELL("type",BW7)="b","нет финиша",BW7-AV7)</f>
        <v>0.12997685185185182</v>
      </c>
      <c r="BY7" s="18">
        <f aca="true" ca="1" t="shared" si="11" ref="BY7:BY14">IF(CELL("TYPE",BX7)="v",IF(BW7&lt;(finishsu1),0,(MINUTE(BX7-finishsu4)*peni)),0)</f>
        <v>0</v>
      </c>
      <c r="BZ7" s="21">
        <f aca="true" ca="1" t="shared" si="12" ref="BZ7:BZ20">IF(CELL("type",AC7)="v",1,0)+IF(CELL("type",AT7)="v",1,0)+IF(CELL("type",BX7)="v",1,0)+IF(AG7&gt;0,1,0)</f>
        <v>4</v>
      </c>
      <c r="CA7" s="21">
        <f aca="true" t="shared" si="13" ref="CA7:CA20">$BV7+$AR7+$AA7</f>
        <v>53</v>
      </c>
      <c r="CB7" s="18">
        <f aca="true" ca="1" t="shared" si="14" ref="CB7:CB20">IF(CELL("type",AC7)="v",AC7,0)+IF(CELL("type",AT7)="v",AT7,0)+IF(CELL("type",BX7)="v",BX7,0)+AH7-AF7+AU7+BY7</f>
        <v>0.36716435185185187</v>
      </c>
      <c r="CC7" s="25">
        <v>1</v>
      </c>
    </row>
    <row r="8" spans="1:81" ht="15.75">
      <c r="A8" s="17"/>
      <c r="B8" s="5">
        <v>313</v>
      </c>
      <c r="C8" s="6" t="s">
        <v>68</v>
      </c>
      <c r="D8" s="6" t="s">
        <v>69</v>
      </c>
      <c r="E8" s="6" t="s">
        <v>70</v>
      </c>
      <c r="F8" s="18">
        <v>0.46527777777777773</v>
      </c>
      <c r="G8" s="19">
        <v>1</v>
      </c>
      <c r="H8" s="19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1">
        <f t="shared" si="0"/>
        <v>20</v>
      </c>
      <c r="AB8" s="22">
        <v>0.6359375</v>
      </c>
      <c r="AC8" s="23">
        <f ca="1" t="shared" si="1"/>
        <v>0.1706597222222223</v>
      </c>
      <c r="AD8" s="18">
        <f t="shared" si="2"/>
        <v>0.6359375</v>
      </c>
      <c r="AE8" s="23">
        <f t="shared" si="3"/>
        <v>0.6776041666666667</v>
      </c>
      <c r="AF8" s="24">
        <f t="shared" si="4"/>
        <v>0.041666666666666664</v>
      </c>
      <c r="AG8" s="17">
        <v>6</v>
      </c>
      <c r="AH8" s="18">
        <f t="shared" si="5"/>
        <v>0.008333333333333333</v>
      </c>
      <c r="AI8" s="18">
        <f t="shared" si="6"/>
        <v>0.6776041666666667</v>
      </c>
      <c r="AJ8" s="19">
        <v>1</v>
      </c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19">
        <v>1</v>
      </c>
      <c r="AQ8" s="19">
        <v>1</v>
      </c>
      <c r="AR8" s="21">
        <f t="shared" si="7"/>
        <v>8</v>
      </c>
      <c r="AS8" s="22">
        <v>0.7707175925925925</v>
      </c>
      <c r="AT8" s="23">
        <f ca="1" t="shared" si="8"/>
        <v>0.09311342592592586</v>
      </c>
      <c r="AU8" s="18">
        <v>0</v>
      </c>
      <c r="AV8" s="18">
        <v>0.4375</v>
      </c>
      <c r="AW8" s="21">
        <v>1</v>
      </c>
      <c r="AX8" s="19">
        <v>1</v>
      </c>
      <c r="AY8" s="19">
        <v>1</v>
      </c>
      <c r="AZ8" s="19">
        <v>1</v>
      </c>
      <c r="BA8" s="19">
        <v>1</v>
      </c>
      <c r="BB8" s="19">
        <v>1</v>
      </c>
      <c r="BC8" s="19">
        <v>1</v>
      </c>
      <c r="BD8" s="19">
        <v>1</v>
      </c>
      <c r="BE8" s="19">
        <v>1</v>
      </c>
      <c r="BF8" s="19">
        <v>1</v>
      </c>
      <c r="BG8" s="19">
        <v>1</v>
      </c>
      <c r="BH8" s="19">
        <v>1</v>
      </c>
      <c r="BI8" s="19">
        <v>1</v>
      </c>
      <c r="BJ8" s="19">
        <v>1</v>
      </c>
      <c r="BK8" s="19">
        <v>1</v>
      </c>
      <c r="BL8" s="19">
        <v>1</v>
      </c>
      <c r="BM8" s="19" t="s">
        <v>187</v>
      </c>
      <c r="BN8" s="19">
        <v>1</v>
      </c>
      <c r="BO8" s="19">
        <v>1</v>
      </c>
      <c r="BP8" s="19">
        <v>1</v>
      </c>
      <c r="BQ8" s="19">
        <v>1</v>
      </c>
      <c r="BR8" s="19">
        <v>1</v>
      </c>
      <c r="BS8" s="19">
        <v>1</v>
      </c>
      <c r="BT8" s="19">
        <v>1</v>
      </c>
      <c r="BU8" s="19">
        <v>1</v>
      </c>
      <c r="BV8" s="21">
        <f t="shared" si="9"/>
        <v>24</v>
      </c>
      <c r="BW8" s="22">
        <v>0.5807523148148148</v>
      </c>
      <c r="BX8" s="23">
        <f ca="1" t="shared" si="10"/>
        <v>0.14325231481481482</v>
      </c>
      <c r="BY8" s="18">
        <f ca="1" t="shared" si="11"/>
        <v>0</v>
      </c>
      <c r="BZ8" s="21">
        <f ca="1" t="shared" si="12"/>
        <v>4</v>
      </c>
      <c r="CA8" s="21">
        <f t="shared" si="13"/>
        <v>52</v>
      </c>
      <c r="CB8" s="18">
        <f ca="1" t="shared" si="14"/>
        <v>0.37369212962962967</v>
      </c>
      <c r="CC8" s="25">
        <v>2</v>
      </c>
    </row>
    <row r="9" spans="1:81" ht="15.75">
      <c r="A9" s="17"/>
      <c r="B9" s="5">
        <v>304</v>
      </c>
      <c r="C9" s="6" t="s">
        <v>62</v>
      </c>
      <c r="D9" s="6" t="s">
        <v>63</v>
      </c>
      <c r="E9" s="6" t="s">
        <v>64</v>
      </c>
      <c r="F9" s="18">
        <v>0.46388888888888885</v>
      </c>
      <c r="G9" s="19">
        <v>1</v>
      </c>
      <c r="H9" s="19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1">
        <f t="shared" si="0"/>
        <v>20</v>
      </c>
      <c r="AB9" s="22">
        <v>0.6644907407407408</v>
      </c>
      <c r="AC9" s="23">
        <f ca="1" t="shared" si="1"/>
        <v>0.20060185185185192</v>
      </c>
      <c r="AD9" s="18">
        <f t="shared" si="2"/>
        <v>0.6644907407407408</v>
      </c>
      <c r="AE9" s="23">
        <f t="shared" si="3"/>
        <v>0.7061574074074074</v>
      </c>
      <c r="AF9" s="24">
        <f t="shared" si="4"/>
        <v>0.041666666666666664</v>
      </c>
      <c r="AG9" s="17">
        <v>7</v>
      </c>
      <c r="AH9" s="18">
        <f t="shared" si="5"/>
        <v>0.00625</v>
      </c>
      <c r="AI9" s="18">
        <f t="shared" si="6"/>
        <v>0.7061574074074074</v>
      </c>
      <c r="AJ9" s="19">
        <v>1</v>
      </c>
      <c r="AK9" s="19">
        <v>1</v>
      </c>
      <c r="AL9" s="19">
        <v>1</v>
      </c>
      <c r="AM9" s="19">
        <v>1</v>
      </c>
      <c r="AN9" s="19"/>
      <c r="AO9" s="19">
        <v>1</v>
      </c>
      <c r="AP9" s="19">
        <v>1</v>
      </c>
      <c r="AQ9" s="19">
        <v>1</v>
      </c>
      <c r="AR9" s="21">
        <f t="shared" si="7"/>
        <v>7</v>
      </c>
      <c r="AS9" s="22">
        <v>0.8154050925925926</v>
      </c>
      <c r="AT9" s="23">
        <f ca="1" t="shared" si="8"/>
        <v>0.10924768518518524</v>
      </c>
      <c r="AU9" s="18">
        <v>0</v>
      </c>
      <c r="AV9" s="18">
        <v>0.4395833333333333</v>
      </c>
      <c r="AW9" s="21">
        <v>1</v>
      </c>
      <c r="AX9" s="19">
        <v>1</v>
      </c>
      <c r="AY9" s="19">
        <v>1</v>
      </c>
      <c r="AZ9" s="19">
        <v>1</v>
      </c>
      <c r="BA9" s="19">
        <v>1</v>
      </c>
      <c r="BB9" s="19">
        <v>1</v>
      </c>
      <c r="BC9" s="19">
        <v>1</v>
      </c>
      <c r="BD9" s="19">
        <v>1</v>
      </c>
      <c r="BE9" s="19">
        <v>1</v>
      </c>
      <c r="BF9" s="19">
        <v>1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1</v>
      </c>
      <c r="BN9" s="19">
        <v>1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19">
        <v>1</v>
      </c>
      <c r="BU9" s="19">
        <v>1</v>
      </c>
      <c r="BV9" s="21">
        <f t="shared" si="9"/>
        <v>25</v>
      </c>
      <c r="BW9" s="22">
        <v>0.5818981481481481</v>
      </c>
      <c r="BX9" s="23">
        <f ca="1" t="shared" si="10"/>
        <v>0.14231481481481478</v>
      </c>
      <c r="BY9" s="18">
        <f ca="1" t="shared" si="11"/>
        <v>0</v>
      </c>
      <c r="BZ9" s="21">
        <f ca="1" t="shared" si="12"/>
        <v>4</v>
      </c>
      <c r="CA9" s="21">
        <f t="shared" si="13"/>
        <v>52</v>
      </c>
      <c r="CB9" s="18">
        <f ca="1" t="shared" si="14"/>
        <v>0.41674768518518523</v>
      </c>
      <c r="CC9" s="25">
        <v>3</v>
      </c>
    </row>
    <row r="10" spans="1:81" ht="15.75">
      <c r="A10" s="17"/>
      <c r="B10" s="5">
        <v>307</v>
      </c>
      <c r="C10" s="6" t="s">
        <v>65</v>
      </c>
      <c r="D10" s="6" t="s">
        <v>66</v>
      </c>
      <c r="E10" s="6" t="s">
        <v>67</v>
      </c>
      <c r="F10" s="18">
        <v>0.4645833333333333</v>
      </c>
      <c r="G10" s="19">
        <v>1</v>
      </c>
      <c r="H10" s="19">
        <v>1</v>
      </c>
      <c r="I10" s="20">
        <v>1</v>
      </c>
      <c r="J10" s="20">
        <v>1</v>
      </c>
      <c r="K10" s="20">
        <v>1</v>
      </c>
      <c r="L10" s="20">
        <v>1</v>
      </c>
      <c r="M10" s="20">
        <v>1</v>
      </c>
      <c r="N10" s="20">
        <v>1</v>
      </c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 t="s">
        <v>187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1">
        <f t="shared" si="0"/>
        <v>19</v>
      </c>
      <c r="AB10" s="22">
        <v>0.6551157407407407</v>
      </c>
      <c r="AC10" s="23">
        <f ca="1" t="shared" si="1"/>
        <v>0.19053240740740746</v>
      </c>
      <c r="AD10" s="18">
        <f t="shared" si="2"/>
        <v>0.6551157407407407</v>
      </c>
      <c r="AE10" s="23">
        <f t="shared" si="3"/>
        <v>0.6967824074074074</v>
      </c>
      <c r="AF10" s="24">
        <f t="shared" si="4"/>
        <v>0.041666666666666664</v>
      </c>
      <c r="AG10" s="17">
        <v>2</v>
      </c>
      <c r="AH10" s="18">
        <f t="shared" si="5"/>
        <v>0.016666666666666666</v>
      </c>
      <c r="AI10" s="18">
        <f t="shared" si="6"/>
        <v>0.6967824074074074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21">
        <f t="shared" si="7"/>
        <v>8</v>
      </c>
      <c r="AS10" s="22">
        <v>0.8128703703703704</v>
      </c>
      <c r="AT10" s="23">
        <f ca="1" t="shared" si="8"/>
        <v>0.11608796296296298</v>
      </c>
      <c r="AU10" s="18">
        <v>0</v>
      </c>
      <c r="AV10" s="18">
        <v>0.44027777777777777</v>
      </c>
      <c r="AW10" s="21">
        <v>1</v>
      </c>
      <c r="AX10" s="19">
        <v>1</v>
      </c>
      <c r="AY10" s="19">
        <v>1</v>
      </c>
      <c r="AZ10" s="19">
        <v>1</v>
      </c>
      <c r="BA10" s="19">
        <v>1</v>
      </c>
      <c r="BB10" s="19">
        <v>1</v>
      </c>
      <c r="BC10" s="19">
        <v>1</v>
      </c>
      <c r="BD10" s="19">
        <v>1</v>
      </c>
      <c r="BE10" s="19">
        <v>1</v>
      </c>
      <c r="BF10" s="19">
        <v>1</v>
      </c>
      <c r="BG10" s="19">
        <v>1</v>
      </c>
      <c r="BH10" s="19">
        <v>1</v>
      </c>
      <c r="BI10" s="19">
        <v>1</v>
      </c>
      <c r="BJ10" s="19">
        <v>1</v>
      </c>
      <c r="BK10" s="19">
        <v>1</v>
      </c>
      <c r="BL10" s="19">
        <v>1</v>
      </c>
      <c r="BM10" s="19">
        <v>1</v>
      </c>
      <c r="BN10" s="19">
        <v>1</v>
      </c>
      <c r="BO10" s="19">
        <v>1</v>
      </c>
      <c r="BP10" s="19">
        <v>1</v>
      </c>
      <c r="BQ10" s="19">
        <v>1</v>
      </c>
      <c r="BR10" s="19">
        <v>1</v>
      </c>
      <c r="BS10" s="19">
        <v>1</v>
      </c>
      <c r="BT10" s="19">
        <v>1</v>
      </c>
      <c r="BU10" s="17">
        <v>1</v>
      </c>
      <c r="BV10" s="21">
        <f t="shared" si="9"/>
        <v>25</v>
      </c>
      <c r="BW10" s="22">
        <v>0.5783796296296296</v>
      </c>
      <c r="BX10" s="23">
        <f ca="1" t="shared" si="10"/>
        <v>0.13810185185185186</v>
      </c>
      <c r="BY10" s="18">
        <f ca="1" t="shared" si="11"/>
        <v>0</v>
      </c>
      <c r="BZ10" s="21">
        <f ca="1" t="shared" si="12"/>
        <v>4</v>
      </c>
      <c r="CA10" s="21">
        <f t="shared" si="13"/>
        <v>52</v>
      </c>
      <c r="CB10" s="18">
        <f ca="1" t="shared" si="14"/>
        <v>0.4197222222222223</v>
      </c>
      <c r="CC10" s="25">
        <v>4</v>
      </c>
    </row>
    <row r="11" spans="1:81" ht="26.25">
      <c r="A11" s="17"/>
      <c r="B11" s="5">
        <v>320</v>
      </c>
      <c r="C11" s="6" t="s">
        <v>78</v>
      </c>
      <c r="D11" s="6" t="s">
        <v>79</v>
      </c>
      <c r="E11" s="6" t="s">
        <v>80</v>
      </c>
      <c r="F11" s="18">
        <v>0.46736111111111106</v>
      </c>
      <c r="G11" s="19">
        <v>1</v>
      </c>
      <c r="H11" s="19">
        <v>1</v>
      </c>
      <c r="I11" s="19">
        <v>1</v>
      </c>
      <c r="J11" s="19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1">
        <f t="shared" si="0"/>
        <v>20</v>
      </c>
      <c r="AB11" s="22">
        <v>0.6390046296296297</v>
      </c>
      <c r="AC11" s="23">
        <f ca="1" t="shared" si="1"/>
        <v>0.1716435185185186</v>
      </c>
      <c r="AD11" s="18">
        <f t="shared" si="2"/>
        <v>0.6390046296296297</v>
      </c>
      <c r="AE11" s="23">
        <f t="shared" si="3"/>
        <v>0.6806712962962963</v>
      </c>
      <c r="AF11" s="24">
        <f t="shared" si="4"/>
        <v>0.041666666666666664</v>
      </c>
      <c r="AG11" s="17">
        <v>6</v>
      </c>
      <c r="AH11" s="18">
        <f t="shared" si="5"/>
        <v>0.008333333333333333</v>
      </c>
      <c r="AI11" s="18">
        <f t="shared" si="6"/>
        <v>0.6806712962962963</v>
      </c>
      <c r="AJ11" s="19">
        <v>1</v>
      </c>
      <c r="AK11" s="19">
        <v>1</v>
      </c>
      <c r="AL11" s="19">
        <v>1</v>
      </c>
      <c r="AM11" s="19"/>
      <c r="AN11" s="19">
        <v>1</v>
      </c>
      <c r="AO11" s="19">
        <v>1</v>
      </c>
      <c r="AP11" s="19">
        <v>1</v>
      </c>
      <c r="AQ11" s="19">
        <v>1</v>
      </c>
      <c r="AR11" s="21">
        <f t="shared" si="7"/>
        <v>7</v>
      </c>
      <c r="AS11" s="22">
        <v>0.7720833333333333</v>
      </c>
      <c r="AT11" s="23">
        <f ca="1" t="shared" si="8"/>
        <v>0.09141203703703704</v>
      </c>
      <c r="AU11" s="18">
        <v>0</v>
      </c>
      <c r="AV11" s="18">
        <v>0.4388888888888889</v>
      </c>
      <c r="AW11" s="21">
        <v>1</v>
      </c>
      <c r="AX11" s="19">
        <v>1</v>
      </c>
      <c r="AY11" s="19">
        <v>1</v>
      </c>
      <c r="AZ11" s="19" t="s">
        <v>187</v>
      </c>
      <c r="BA11" s="19" t="s">
        <v>187</v>
      </c>
      <c r="BB11" s="19">
        <v>1</v>
      </c>
      <c r="BC11" s="19" t="s">
        <v>187</v>
      </c>
      <c r="BD11" s="19" t="s">
        <v>187</v>
      </c>
      <c r="BE11" s="19">
        <v>1</v>
      </c>
      <c r="BF11" s="19">
        <v>1</v>
      </c>
      <c r="BG11" s="19">
        <v>1</v>
      </c>
      <c r="BH11" s="19">
        <v>1</v>
      </c>
      <c r="BI11" s="19">
        <v>1</v>
      </c>
      <c r="BJ11" s="19">
        <v>1</v>
      </c>
      <c r="BK11" s="19" t="s">
        <v>187</v>
      </c>
      <c r="BL11" s="19" t="s">
        <v>187</v>
      </c>
      <c r="BM11" s="19">
        <v>1</v>
      </c>
      <c r="BN11" s="19">
        <v>1</v>
      </c>
      <c r="BO11" s="19">
        <v>1</v>
      </c>
      <c r="BP11" s="19">
        <v>1</v>
      </c>
      <c r="BQ11" s="19">
        <v>1</v>
      </c>
      <c r="BR11" s="19">
        <v>1</v>
      </c>
      <c r="BS11" s="19">
        <v>1</v>
      </c>
      <c r="BT11" s="19">
        <v>1</v>
      </c>
      <c r="BU11" s="17">
        <v>1</v>
      </c>
      <c r="BV11" s="21">
        <f t="shared" si="9"/>
        <v>19</v>
      </c>
      <c r="BW11" s="22">
        <v>0.55625</v>
      </c>
      <c r="BX11" s="23">
        <f ca="1" t="shared" si="10"/>
        <v>0.11736111111111114</v>
      </c>
      <c r="BY11" s="18">
        <f ca="1" t="shared" si="11"/>
        <v>0</v>
      </c>
      <c r="BZ11" s="21">
        <f ca="1" t="shared" si="12"/>
        <v>4</v>
      </c>
      <c r="CA11" s="21">
        <f t="shared" si="13"/>
        <v>46</v>
      </c>
      <c r="CB11" s="18">
        <f ca="1" t="shared" si="14"/>
        <v>0.34708333333333347</v>
      </c>
      <c r="CC11" s="25">
        <v>5</v>
      </c>
    </row>
    <row r="12" spans="1:81" ht="26.25">
      <c r="A12" s="17"/>
      <c r="B12" s="5">
        <v>314</v>
      </c>
      <c r="C12" s="6" t="s">
        <v>72</v>
      </c>
      <c r="D12" s="6" t="s">
        <v>73</v>
      </c>
      <c r="E12" s="6" t="s">
        <v>74</v>
      </c>
      <c r="F12" s="18">
        <v>0.4659722222222222</v>
      </c>
      <c r="G12" s="19">
        <v>1</v>
      </c>
      <c r="H12" s="19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1">
        <f t="shared" si="0"/>
        <v>20</v>
      </c>
      <c r="AB12" s="22">
        <v>0.648425925925926</v>
      </c>
      <c r="AC12" s="23">
        <f ca="1" t="shared" si="1"/>
        <v>0.18245370370370378</v>
      </c>
      <c r="AD12" s="18">
        <f t="shared" si="2"/>
        <v>0.648425925925926</v>
      </c>
      <c r="AE12" s="23">
        <f t="shared" si="3"/>
        <v>0.6900925925925926</v>
      </c>
      <c r="AF12" s="24">
        <f t="shared" si="4"/>
        <v>0.041666666666666664</v>
      </c>
      <c r="AG12" s="17">
        <v>6</v>
      </c>
      <c r="AH12" s="18">
        <f t="shared" si="5"/>
        <v>0.008333333333333333</v>
      </c>
      <c r="AI12" s="18">
        <f t="shared" si="6"/>
        <v>0.6900925925925926</v>
      </c>
      <c r="AJ12" s="19"/>
      <c r="AK12" s="19"/>
      <c r="AL12" s="19"/>
      <c r="AM12" s="19"/>
      <c r="AN12" s="19"/>
      <c r="AO12" s="19"/>
      <c r="AP12" s="19"/>
      <c r="AQ12" s="19"/>
      <c r="AR12" s="21">
        <f t="shared" si="7"/>
        <v>0</v>
      </c>
      <c r="AS12" s="22">
        <v>0.7768518518518519</v>
      </c>
      <c r="AT12" s="23">
        <f ca="1" t="shared" si="8"/>
        <v>0.08675925925925931</v>
      </c>
      <c r="AU12" s="18">
        <v>0</v>
      </c>
      <c r="AV12" s="18">
        <v>0.4409722222222222</v>
      </c>
      <c r="AW12" s="21">
        <v>1</v>
      </c>
      <c r="AX12" s="19">
        <v>1</v>
      </c>
      <c r="AY12" s="19">
        <v>1</v>
      </c>
      <c r="AZ12" s="19" t="s">
        <v>187</v>
      </c>
      <c r="BA12" s="19" t="s">
        <v>187</v>
      </c>
      <c r="BB12" s="19">
        <v>1</v>
      </c>
      <c r="BC12" s="19" t="s">
        <v>187</v>
      </c>
      <c r="BD12" s="19" t="s">
        <v>187</v>
      </c>
      <c r="BE12" s="19">
        <v>1</v>
      </c>
      <c r="BF12" s="19">
        <v>1</v>
      </c>
      <c r="BG12" s="19">
        <v>1</v>
      </c>
      <c r="BH12" s="19">
        <v>1</v>
      </c>
      <c r="BI12" s="19">
        <v>1</v>
      </c>
      <c r="BJ12" s="19">
        <v>1</v>
      </c>
      <c r="BK12" s="19">
        <v>1</v>
      </c>
      <c r="BL12" s="19">
        <v>1</v>
      </c>
      <c r="BM12" s="19">
        <v>1</v>
      </c>
      <c r="BN12" s="19">
        <v>1</v>
      </c>
      <c r="BO12" s="19">
        <v>1</v>
      </c>
      <c r="BP12" s="19">
        <v>1</v>
      </c>
      <c r="BQ12" s="19">
        <v>1</v>
      </c>
      <c r="BR12" s="19">
        <v>1</v>
      </c>
      <c r="BS12" s="19">
        <v>1</v>
      </c>
      <c r="BT12" s="19">
        <v>1</v>
      </c>
      <c r="BU12" s="17">
        <v>1</v>
      </c>
      <c r="BV12" s="21">
        <f t="shared" si="9"/>
        <v>21</v>
      </c>
      <c r="BW12" s="22">
        <v>0.5731828703703704</v>
      </c>
      <c r="BX12" s="23">
        <f ca="1" t="shared" si="10"/>
        <v>0.1322106481481482</v>
      </c>
      <c r="BY12" s="18">
        <f ca="1" t="shared" si="11"/>
        <v>0</v>
      </c>
      <c r="BZ12" s="21">
        <f ca="1" t="shared" si="12"/>
        <v>4</v>
      </c>
      <c r="CA12" s="21">
        <f t="shared" si="13"/>
        <v>41</v>
      </c>
      <c r="CB12" s="18">
        <f ca="1" t="shared" si="14"/>
        <v>0.368090277777778</v>
      </c>
      <c r="CC12" s="25">
        <v>6</v>
      </c>
    </row>
    <row r="13" spans="1:81" ht="15.75">
      <c r="A13" s="17"/>
      <c r="B13" s="5">
        <v>308</v>
      </c>
      <c r="C13" s="6" t="s">
        <v>51</v>
      </c>
      <c r="D13" s="6" t="s">
        <v>52</v>
      </c>
      <c r="E13" s="6" t="s">
        <v>53</v>
      </c>
      <c r="F13" s="18">
        <v>0.4611111111111111</v>
      </c>
      <c r="G13" s="19">
        <v>1</v>
      </c>
      <c r="H13" s="19">
        <v>1</v>
      </c>
      <c r="I13" s="20">
        <v>1</v>
      </c>
      <c r="J13" s="20">
        <v>1</v>
      </c>
      <c r="K13" s="20">
        <v>1</v>
      </c>
      <c r="L13" s="20">
        <v>1</v>
      </c>
      <c r="M13" s="20" t="s">
        <v>187</v>
      </c>
      <c r="N13" s="20" t="s">
        <v>187</v>
      </c>
      <c r="O13" s="20" t="s">
        <v>187</v>
      </c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 t="s">
        <v>187</v>
      </c>
      <c r="X13" s="20">
        <v>1</v>
      </c>
      <c r="Y13" s="20" t="s">
        <v>187</v>
      </c>
      <c r="Z13" s="20" t="s">
        <v>187</v>
      </c>
      <c r="AA13" s="21">
        <f t="shared" si="0"/>
        <v>14</v>
      </c>
      <c r="AB13" s="22">
        <v>0.6663773148148148</v>
      </c>
      <c r="AC13" s="23">
        <f ca="1" t="shared" si="1"/>
        <v>0.2052662037037037</v>
      </c>
      <c r="AD13" s="18">
        <f t="shared" si="2"/>
        <v>0.6663773148148148</v>
      </c>
      <c r="AE13" s="23">
        <f t="shared" si="3"/>
        <v>0.7080439814814814</v>
      </c>
      <c r="AF13" s="24">
        <f t="shared" si="4"/>
        <v>0.041666666666666664</v>
      </c>
      <c r="AG13" s="17">
        <v>5</v>
      </c>
      <c r="AH13" s="18">
        <f t="shared" si="5"/>
        <v>0.010416666666666666</v>
      </c>
      <c r="AI13" s="18">
        <f t="shared" si="6"/>
        <v>0.7080439814814814</v>
      </c>
      <c r="AJ13" s="19"/>
      <c r="AK13" s="19">
        <v>1</v>
      </c>
      <c r="AL13" s="19">
        <v>1</v>
      </c>
      <c r="AM13" s="19">
        <v>1</v>
      </c>
      <c r="AN13" s="19">
        <v>1</v>
      </c>
      <c r="AO13" s="19"/>
      <c r="AP13" s="19">
        <v>1</v>
      </c>
      <c r="AQ13" s="19">
        <v>1</v>
      </c>
      <c r="AR13" s="21">
        <f t="shared" si="7"/>
        <v>6</v>
      </c>
      <c r="AS13" s="22">
        <v>0.7821412037037037</v>
      </c>
      <c r="AT13" s="23">
        <f ca="1" t="shared" si="8"/>
        <v>0.07409722222222226</v>
      </c>
      <c r="AU13" s="18">
        <v>0</v>
      </c>
      <c r="AV13" s="18">
        <v>0.44166666666666665</v>
      </c>
      <c r="AW13" s="21">
        <v>1</v>
      </c>
      <c r="AX13" s="19" t="s">
        <v>187</v>
      </c>
      <c r="AY13" s="19">
        <v>1</v>
      </c>
      <c r="AZ13" s="19" t="s">
        <v>187</v>
      </c>
      <c r="BA13" s="19" t="s">
        <v>187</v>
      </c>
      <c r="BB13" s="19" t="s">
        <v>187</v>
      </c>
      <c r="BC13" s="19" t="s">
        <v>187</v>
      </c>
      <c r="BD13" s="19" t="s">
        <v>187</v>
      </c>
      <c r="BE13" s="19">
        <v>1</v>
      </c>
      <c r="BF13" s="19">
        <v>1</v>
      </c>
      <c r="BG13" s="19" t="s">
        <v>187</v>
      </c>
      <c r="BH13" s="19">
        <v>1</v>
      </c>
      <c r="BI13" s="19" t="s">
        <v>187</v>
      </c>
      <c r="BJ13" s="19" t="s">
        <v>187</v>
      </c>
      <c r="BK13" s="19" t="s">
        <v>187</v>
      </c>
      <c r="BL13" s="19" t="s">
        <v>187</v>
      </c>
      <c r="BM13" s="19" t="s">
        <v>187</v>
      </c>
      <c r="BN13" s="19">
        <v>1</v>
      </c>
      <c r="BO13" s="19">
        <v>1</v>
      </c>
      <c r="BP13" s="19">
        <v>1</v>
      </c>
      <c r="BQ13" s="19">
        <v>1</v>
      </c>
      <c r="BR13" s="19">
        <v>1</v>
      </c>
      <c r="BS13" s="19">
        <v>1</v>
      </c>
      <c r="BT13" s="19" t="s">
        <v>187</v>
      </c>
      <c r="BU13" s="17">
        <v>1</v>
      </c>
      <c r="BV13" s="26">
        <f t="shared" si="9"/>
        <v>12</v>
      </c>
      <c r="BW13" s="22">
        <v>0.5541666666666667</v>
      </c>
      <c r="BX13" s="23">
        <f ca="1" t="shared" si="10"/>
        <v>0.11250000000000004</v>
      </c>
      <c r="BY13" s="18">
        <f ca="1" t="shared" si="11"/>
        <v>0</v>
      </c>
      <c r="BZ13" s="21">
        <f ca="1" t="shared" si="12"/>
        <v>4</v>
      </c>
      <c r="CA13" s="21">
        <f t="shared" si="13"/>
        <v>32</v>
      </c>
      <c r="CB13" s="18">
        <f ca="1" t="shared" si="14"/>
        <v>0.360613425925926</v>
      </c>
      <c r="CC13" s="25">
        <v>7</v>
      </c>
    </row>
    <row r="14" spans="1:81" ht="26.25">
      <c r="A14" s="17"/>
      <c r="B14" s="5">
        <v>315</v>
      </c>
      <c r="C14" s="6" t="s">
        <v>54</v>
      </c>
      <c r="D14" s="6" t="s">
        <v>55</v>
      </c>
      <c r="E14" s="6" t="s">
        <v>56</v>
      </c>
      <c r="F14" s="18">
        <v>0.4618055555555555</v>
      </c>
      <c r="G14" s="19">
        <v>1</v>
      </c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/>
      <c r="X14" s="19">
        <v>1</v>
      </c>
      <c r="Y14" s="19">
        <v>1</v>
      </c>
      <c r="Z14" s="19">
        <v>1</v>
      </c>
      <c r="AA14" s="21">
        <f t="shared" si="0"/>
        <v>10</v>
      </c>
      <c r="AB14" s="22">
        <v>0.6666666666666666</v>
      </c>
      <c r="AC14" s="23">
        <f ca="1" t="shared" si="1"/>
        <v>0.2048611111111111</v>
      </c>
      <c r="AD14" s="18">
        <f t="shared" si="2"/>
        <v>0.6666666666666666</v>
      </c>
      <c r="AE14" s="23">
        <f t="shared" si="3"/>
        <v>0.7083333333333333</v>
      </c>
      <c r="AF14" s="24">
        <f t="shared" si="4"/>
        <v>0.041666666666666664</v>
      </c>
      <c r="AG14" s="17">
        <v>7</v>
      </c>
      <c r="AH14" s="18">
        <f t="shared" si="5"/>
        <v>0.00625</v>
      </c>
      <c r="AI14" s="18">
        <f t="shared" si="6"/>
        <v>0.7083333333333333</v>
      </c>
      <c r="AJ14" s="19"/>
      <c r="AK14" s="19"/>
      <c r="AL14" s="19"/>
      <c r="AM14" s="19"/>
      <c r="AN14" s="19"/>
      <c r="AO14" s="19">
        <v>1</v>
      </c>
      <c r="AP14" s="19"/>
      <c r="AQ14" s="19"/>
      <c r="AR14" s="21">
        <f t="shared" si="7"/>
        <v>1</v>
      </c>
      <c r="AS14" s="22">
        <v>0.8217245370370371</v>
      </c>
      <c r="AT14" s="23">
        <f ca="1" t="shared" si="8"/>
        <v>0.11339120370370381</v>
      </c>
      <c r="AU14" s="18">
        <v>0</v>
      </c>
      <c r="AV14" s="18">
        <v>0.4423611111111111</v>
      </c>
      <c r="AW14" s="21">
        <v>1</v>
      </c>
      <c r="AX14" s="19" t="s">
        <v>187</v>
      </c>
      <c r="AY14" s="19" t="s">
        <v>187</v>
      </c>
      <c r="AZ14" s="19" t="s">
        <v>187</v>
      </c>
      <c r="BA14" s="19" t="s">
        <v>187</v>
      </c>
      <c r="BB14" s="19" t="s">
        <v>187</v>
      </c>
      <c r="BC14" s="19" t="s">
        <v>187</v>
      </c>
      <c r="BD14" s="19" t="s">
        <v>187</v>
      </c>
      <c r="BE14" s="19" t="s">
        <v>187</v>
      </c>
      <c r="BF14" s="19">
        <v>1</v>
      </c>
      <c r="BG14" s="19" t="s">
        <v>187</v>
      </c>
      <c r="BH14" s="19" t="s">
        <v>187</v>
      </c>
      <c r="BI14" s="19" t="s">
        <v>187</v>
      </c>
      <c r="BJ14" s="19" t="s">
        <v>187</v>
      </c>
      <c r="BK14" s="19" t="s">
        <v>187</v>
      </c>
      <c r="BL14" s="19" t="s">
        <v>187</v>
      </c>
      <c r="BM14" s="19" t="s">
        <v>187</v>
      </c>
      <c r="BN14" s="19">
        <v>1</v>
      </c>
      <c r="BO14" s="19">
        <v>1</v>
      </c>
      <c r="BP14" s="19">
        <v>1</v>
      </c>
      <c r="BQ14" s="19">
        <v>1</v>
      </c>
      <c r="BR14" s="19">
        <v>1</v>
      </c>
      <c r="BS14" s="19" t="s">
        <v>187</v>
      </c>
      <c r="BT14" s="19" t="s">
        <v>187</v>
      </c>
      <c r="BV14" s="21">
        <f t="shared" si="9"/>
        <v>7</v>
      </c>
      <c r="BW14" s="22">
        <v>0.5416666666666666</v>
      </c>
      <c r="BX14" s="23">
        <f ca="1" t="shared" si="10"/>
        <v>0.09930555555555554</v>
      </c>
      <c r="BY14" s="18">
        <f ca="1" t="shared" si="11"/>
        <v>0</v>
      </c>
      <c r="BZ14" s="21">
        <f ca="1" t="shared" si="12"/>
        <v>4</v>
      </c>
      <c r="CA14" s="21">
        <f t="shared" si="13"/>
        <v>18</v>
      </c>
      <c r="CB14" s="18">
        <f ca="1" t="shared" si="14"/>
        <v>0.38214120370370375</v>
      </c>
      <c r="CC14" s="25">
        <v>8</v>
      </c>
    </row>
    <row r="15" spans="1:81" ht="15.75">
      <c r="A15" s="17"/>
      <c r="B15" s="5">
        <v>306</v>
      </c>
      <c r="C15" s="6" t="s">
        <v>37</v>
      </c>
      <c r="D15" s="6" t="s">
        <v>38</v>
      </c>
      <c r="E15" s="6" t="s">
        <v>40</v>
      </c>
      <c r="F15" s="18">
        <v>0.4583333333333333</v>
      </c>
      <c r="G15" s="19">
        <v>1</v>
      </c>
      <c r="H15" s="19">
        <v>1</v>
      </c>
      <c r="I15" s="20">
        <v>1</v>
      </c>
      <c r="J15" s="20">
        <v>1</v>
      </c>
      <c r="K15" s="20">
        <v>1</v>
      </c>
      <c r="L15" s="20">
        <v>1</v>
      </c>
      <c r="M15" s="20">
        <v>1</v>
      </c>
      <c r="N15" s="20" t="s">
        <v>187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 t="s">
        <v>187</v>
      </c>
      <c r="Z15" s="20" t="s">
        <v>187</v>
      </c>
      <c r="AA15" s="21">
        <v>0</v>
      </c>
      <c r="AB15" s="22"/>
      <c r="AC15" s="17" t="str">
        <f ca="1" t="shared" si="1"/>
        <v>нет финиша</v>
      </c>
      <c r="AD15" s="18">
        <f t="shared" si="2"/>
        <v>0</v>
      </c>
      <c r="AE15" s="17">
        <f t="shared" si="3"/>
      </c>
      <c r="AF15" s="24">
        <v>0</v>
      </c>
      <c r="AG15" s="17">
        <v>3</v>
      </c>
      <c r="AH15" s="18">
        <f t="shared" si="5"/>
        <v>0.014583333333333334</v>
      </c>
      <c r="AI15" s="18">
        <v>0.7083333333333334</v>
      </c>
      <c r="AJ15" s="19">
        <v>1</v>
      </c>
      <c r="AK15" s="19">
        <v>1</v>
      </c>
      <c r="AL15" s="19">
        <v>1</v>
      </c>
      <c r="AM15" s="19">
        <v>1</v>
      </c>
      <c r="AN15" s="19"/>
      <c r="AO15" s="19">
        <v>1</v>
      </c>
      <c r="AP15" s="19">
        <v>1</v>
      </c>
      <c r="AQ15" s="19">
        <v>1</v>
      </c>
      <c r="AR15" s="21">
        <f t="shared" si="7"/>
        <v>7</v>
      </c>
      <c r="AS15" s="22">
        <v>0.8112847222222223</v>
      </c>
      <c r="AT15" s="23">
        <f ca="1" t="shared" si="8"/>
        <v>0.10295138888888888</v>
      </c>
      <c r="AU15" s="18">
        <v>0</v>
      </c>
      <c r="AV15" s="18">
        <v>0.44375</v>
      </c>
      <c r="AW15" s="21">
        <v>1</v>
      </c>
      <c r="AX15" s="19">
        <v>1</v>
      </c>
      <c r="AY15" s="19">
        <v>1</v>
      </c>
      <c r="AZ15" s="19">
        <v>1</v>
      </c>
      <c r="BA15" s="19">
        <v>1</v>
      </c>
      <c r="BB15" s="19">
        <v>1</v>
      </c>
      <c r="BC15" s="19">
        <v>1</v>
      </c>
      <c r="BD15" s="19">
        <v>1</v>
      </c>
      <c r="BE15" s="19">
        <v>1</v>
      </c>
      <c r="BF15" s="19">
        <v>1</v>
      </c>
      <c r="BG15" s="19">
        <v>1</v>
      </c>
      <c r="BH15" s="19">
        <v>1</v>
      </c>
      <c r="BI15" s="19">
        <v>1</v>
      </c>
      <c r="BJ15" s="19">
        <v>1</v>
      </c>
      <c r="BK15" s="19">
        <v>1</v>
      </c>
      <c r="BL15" s="19">
        <v>1</v>
      </c>
      <c r="BM15" s="19">
        <v>1</v>
      </c>
      <c r="BN15" s="19">
        <v>1</v>
      </c>
      <c r="BO15" s="19">
        <v>1</v>
      </c>
      <c r="BP15" s="19">
        <v>1</v>
      </c>
      <c r="BQ15" s="19">
        <v>1</v>
      </c>
      <c r="BR15" s="19">
        <v>1</v>
      </c>
      <c r="BS15" s="19">
        <v>1</v>
      </c>
      <c r="BT15" s="19">
        <v>1</v>
      </c>
      <c r="BU15" s="17">
        <v>1</v>
      </c>
      <c r="BV15" s="21">
        <f t="shared" si="9"/>
        <v>25</v>
      </c>
      <c r="BW15" s="22">
        <v>0.5867476851851852</v>
      </c>
      <c r="BX15" s="23">
        <f ca="1" t="shared" si="10"/>
        <v>0.14299768518518519</v>
      </c>
      <c r="BY15" s="18">
        <v>0.002777777777777778</v>
      </c>
      <c r="BZ15" s="21">
        <f ca="1" t="shared" si="12"/>
        <v>3</v>
      </c>
      <c r="CA15" s="21">
        <f t="shared" si="13"/>
        <v>32</v>
      </c>
      <c r="CB15" s="18">
        <f ca="1" t="shared" si="14"/>
        <v>0.2633101851851852</v>
      </c>
      <c r="CC15" s="25">
        <v>9</v>
      </c>
    </row>
    <row r="16" spans="1:81" ht="26.25">
      <c r="A16" s="17"/>
      <c r="B16" s="5">
        <v>305</v>
      </c>
      <c r="C16" s="6" t="s">
        <v>57</v>
      </c>
      <c r="D16" s="6" t="s">
        <v>58</v>
      </c>
      <c r="E16" s="6"/>
      <c r="F16" s="18">
        <v>0.4625</v>
      </c>
      <c r="G16" s="19">
        <v>1</v>
      </c>
      <c r="H16" s="19">
        <v>1</v>
      </c>
      <c r="I16" s="20">
        <v>1</v>
      </c>
      <c r="J16" s="20">
        <v>1</v>
      </c>
      <c r="K16" s="20">
        <v>1</v>
      </c>
      <c r="L16" s="20">
        <v>1</v>
      </c>
      <c r="M16" s="20">
        <v>1</v>
      </c>
      <c r="N16" s="20">
        <v>1</v>
      </c>
      <c r="O16" s="20">
        <v>1</v>
      </c>
      <c r="P16" s="20" t="s">
        <v>187</v>
      </c>
      <c r="Q16" s="20">
        <v>1</v>
      </c>
      <c r="R16" s="20" t="s">
        <v>187</v>
      </c>
      <c r="S16" s="20">
        <v>1</v>
      </c>
      <c r="T16" s="20">
        <v>1</v>
      </c>
      <c r="U16" s="20" t="s">
        <v>187</v>
      </c>
      <c r="V16" s="20" t="s">
        <v>187</v>
      </c>
      <c r="W16" s="20" t="s">
        <v>187</v>
      </c>
      <c r="X16" s="20" t="s">
        <v>187</v>
      </c>
      <c r="Y16" s="20" t="s">
        <v>187</v>
      </c>
      <c r="Z16" s="20" t="s">
        <v>187</v>
      </c>
      <c r="AA16" s="21">
        <v>0</v>
      </c>
      <c r="AB16" s="17"/>
      <c r="AC16" s="17" t="str">
        <f ca="1" t="shared" si="1"/>
        <v>нет финиша</v>
      </c>
      <c r="AD16" s="18">
        <f t="shared" si="2"/>
        <v>0</v>
      </c>
      <c r="AE16" s="17">
        <f t="shared" si="3"/>
      </c>
      <c r="AF16" s="24">
        <v>0</v>
      </c>
      <c r="AG16" s="17">
        <v>0</v>
      </c>
      <c r="AH16" s="18">
        <f t="shared" si="5"/>
        <v>0.020833333333333332</v>
      </c>
      <c r="AI16" s="18">
        <f>AE16</f>
      </c>
      <c r="AJ16" s="19"/>
      <c r="AK16" s="19"/>
      <c r="AL16" s="19"/>
      <c r="AM16" s="19"/>
      <c r="AN16" s="19"/>
      <c r="AO16" s="19"/>
      <c r="AP16" s="19"/>
      <c r="AQ16" s="19"/>
      <c r="AR16" s="21">
        <f t="shared" si="7"/>
        <v>0</v>
      </c>
      <c r="AS16" s="22">
        <v>0.71625</v>
      </c>
      <c r="AT16" s="23" t="e">
        <f ca="1" t="shared" si="8"/>
        <v>#VALUE!</v>
      </c>
      <c r="AU16" s="18">
        <v>0</v>
      </c>
      <c r="AV16" s="18">
        <v>0.4444444444444444</v>
      </c>
      <c r="AW16" s="21">
        <v>1</v>
      </c>
      <c r="AX16" s="19">
        <v>1</v>
      </c>
      <c r="AY16" s="19">
        <v>1</v>
      </c>
      <c r="AZ16" s="19" t="s">
        <v>187</v>
      </c>
      <c r="BA16" s="19" t="s">
        <v>187</v>
      </c>
      <c r="BB16" s="19">
        <v>1</v>
      </c>
      <c r="BC16" s="19" t="s">
        <v>187</v>
      </c>
      <c r="BD16" s="19" t="s">
        <v>187</v>
      </c>
      <c r="BE16" s="19">
        <v>1</v>
      </c>
      <c r="BF16" s="19">
        <v>1</v>
      </c>
      <c r="BG16" s="19">
        <v>1</v>
      </c>
      <c r="BH16" s="19">
        <v>1</v>
      </c>
      <c r="BI16" s="19">
        <v>1</v>
      </c>
      <c r="BJ16" s="19">
        <v>1</v>
      </c>
      <c r="BK16" s="19">
        <v>1</v>
      </c>
      <c r="BL16" s="19">
        <v>1</v>
      </c>
      <c r="BM16" s="19">
        <v>1</v>
      </c>
      <c r="BN16" s="19">
        <v>1</v>
      </c>
      <c r="BO16" s="19">
        <v>1</v>
      </c>
      <c r="BP16" s="19">
        <v>1</v>
      </c>
      <c r="BQ16" s="19">
        <v>1</v>
      </c>
      <c r="BR16" s="19">
        <v>1</v>
      </c>
      <c r="BS16" s="19">
        <v>1</v>
      </c>
      <c r="BT16" s="19">
        <v>1</v>
      </c>
      <c r="BU16" s="17">
        <v>1</v>
      </c>
      <c r="BV16" s="21">
        <f t="shared" si="9"/>
        <v>21</v>
      </c>
      <c r="BW16" s="22">
        <v>0.5615740740740741</v>
      </c>
      <c r="BX16" s="23">
        <f ca="1" t="shared" si="10"/>
        <v>0.1171296296296297</v>
      </c>
      <c r="BY16" s="18">
        <f ca="1">IF(CELL("TYPE",BX16)="v",IF(BW16&lt;(finishsu1),0,(MINUTE(BX16-finishsu4)*peni)),0)</f>
        <v>0</v>
      </c>
      <c r="BZ16" s="21">
        <f ca="1" t="shared" si="12"/>
        <v>2</v>
      </c>
      <c r="CA16" s="21">
        <f t="shared" si="13"/>
        <v>21</v>
      </c>
      <c r="CB16" s="18" t="e">
        <f ca="1" t="shared" si="14"/>
        <v>#VALUE!</v>
      </c>
      <c r="CC16" s="25">
        <v>10</v>
      </c>
    </row>
    <row r="17" spans="1:81" ht="15.75">
      <c r="A17" s="17"/>
      <c r="B17" s="5">
        <v>311</v>
      </c>
      <c r="C17" s="6" t="s">
        <v>75</v>
      </c>
      <c r="D17" s="6" t="s">
        <v>76</v>
      </c>
      <c r="E17" s="6" t="s">
        <v>77</v>
      </c>
      <c r="F17" s="18">
        <v>0.4666666666666666</v>
      </c>
      <c r="G17" s="19">
        <v>1</v>
      </c>
      <c r="H17" s="19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 t="s">
        <v>187</v>
      </c>
      <c r="P17" s="20">
        <v>1</v>
      </c>
      <c r="Q17" s="20">
        <v>1</v>
      </c>
      <c r="R17" s="20" t="s">
        <v>187</v>
      </c>
      <c r="S17" s="20">
        <v>1</v>
      </c>
      <c r="T17" s="20">
        <v>1</v>
      </c>
      <c r="U17" s="20">
        <v>1</v>
      </c>
      <c r="V17" s="20">
        <v>1</v>
      </c>
      <c r="W17" s="20">
        <v>1</v>
      </c>
      <c r="X17" s="20">
        <v>1</v>
      </c>
      <c r="Y17" s="20">
        <v>1</v>
      </c>
      <c r="Z17" s="20" t="s">
        <v>187</v>
      </c>
      <c r="AA17" s="21">
        <f>SUM(G17:Z17)</f>
        <v>17</v>
      </c>
      <c r="AB17" s="22">
        <v>0.6631944444444444</v>
      </c>
      <c r="AC17" s="23">
        <f ca="1" t="shared" si="1"/>
        <v>0.1965277777777778</v>
      </c>
      <c r="AD17" s="18">
        <f t="shared" si="2"/>
        <v>0.6631944444444444</v>
      </c>
      <c r="AE17" s="23">
        <f t="shared" si="3"/>
        <v>0.704861111111111</v>
      </c>
      <c r="AF17" s="24">
        <f>netral</f>
        <v>0.041666666666666664</v>
      </c>
      <c r="AG17" s="17">
        <v>2</v>
      </c>
      <c r="AH17" s="18">
        <f t="shared" si="5"/>
        <v>0.016666666666666666</v>
      </c>
      <c r="AI17" s="18">
        <f>AE17</f>
        <v>0.704861111111111</v>
      </c>
      <c r="AJ17" s="19"/>
      <c r="AK17" s="19"/>
      <c r="AL17" s="19"/>
      <c r="AM17" s="19"/>
      <c r="AN17" s="19"/>
      <c r="AO17" s="19"/>
      <c r="AP17" s="19"/>
      <c r="AQ17" s="19"/>
      <c r="AR17" s="21">
        <f t="shared" si="7"/>
        <v>0</v>
      </c>
      <c r="AS17" s="17"/>
      <c r="AT17" s="17" t="str">
        <f ca="1" t="shared" si="8"/>
        <v>нет финиша</v>
      </c>
      <c r="AU17" s="18">
        <v>0</v>
      </c>
      <c r="AV17" s="18">
        <v>0.44305555555555554</v>
      </c>
      <c r="AW17" s="21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7"/>
      <c r="BV17" s="21">
        <f t="shared" si="9"/>
        <v>0</v>
      </c>
      <c r="BW17" s="17"/>
      <c r="BX17" s="17" t="str">
        <f ca="1" t="shared" si="10"/>
        <v>нет финиша</v>
      </c>
      <c r="BY17" s="18">
        <f ca="1">IF(CELL("TYPE",BX17)="v",IF(BW17&lt;(finishsu1),0,(MINUTE(BX17-finishsu4)*peni)),0)</f>
        <v>0</v>
      </c>
      <c r="BZ17" s="21">
        <f ca="1" t="shared" si="12"/>
        <v>2</v>
      </c>
      <c r="CA17" s="21">
        <f t="shared" si="13"/>
        <v>17</v>
      </c>
      <c r="CB17" s="18">
        <f ca="1" t="shared" si="14"/>
        <v>0.1715277777777778</v>
      </c>
      <c r="CC17" s="25">
        <v>11</v>
      </c>
    </row>
    <row r="18" spans="1:81" ht="12.75">
      <c r="A18" s="17"/>
      <c r="B18" s="5">
        <v>317</v>
      </c>
      <c r="C18" s="6" t="s">
        <v>48</v>
      </c>
      <c r="D18" s="6" t="s">
        <v>49</v>
      </c>
      <c r="E18" s="6" t="s">
        <v>50</v>
      </c>
      <c r="F18" s="18">
        <v>0.46041666666666664</v>
      </c>
      <c r="G18" s="19">
        <v>1</v>
      </c>
      <c r="H18" s="19">
        <v>1</v>
      </c>
      <c r="I18" s="20" t="s">
        <v>187</v>
      </c>
      <c r="J18" s="20" t="s">
        <v>187</v>
      </c>
      <c r="K18" s="20" t="s">
        <v>187</v>
      </c>
      <c r="L18" s="20" t="s">
        <v>187</v>
      </c>
      <c r="M18" s="20" t="s">
        <v>187</v>
      </c>
      <c r="N18" s="20" t="s">
        <v>187</v>
      </c>
      <c r="O18" s="20">
        <v>1</v>
      </c>
      <c r="P18" s="20">
        <v>1</v>
      </c>
      <c r="Q18" s="20">
        <v>1</v>
      </c>
      <c r="R18" s="20">
        <v>1</v>
      </c>
      <c r="S18" s="20">
        <v>1</v>
      </c>
      <c r="T18" s="20">
        <v>1</v>
      </c>
      <c r="U18" s="20">
        <v>1</v>
      </c>
      <c r="V18" s="20">
        <v>1</v>
      </c>
      <c r="W18" s="20" t="s">
        <v>187</v>
      </c>
      <c r="X18" s="20" t="s">
        <v>187</v>
      </c>
      <c r="Y18" s="20" t="s">
        <v>187</v>
      </c>
      <c r="Z18" s="20" t="s">
        <v>187</v>
      </c>
      <c r="AA18" s="21">
        <v>0</v>
      </c>
      <c r="AB18" s="17"/>
      <c r="AC18" s="17" t="str">
        <f ca="1" t="shared" si="1"/>
        <v>нет финиша</v>
      </c>
      <c r="AD18" s="18">
        <f t="shared" si="2"/>
        <v>0</v>
      </c>
      <c r="AE18" s="17">
        <f t="shared" si="3"/>
      </c>
      <c r="AF18" s="24">
        <v>0</v>
      </c>
      <c r="AG18" s="17">
        <v>0</v>
      </c>
      <c r="AH18" s="18">
        <f t="shared" si="5"/>
        <v>0.020833333333333332</v>
      </c>
      <c r="AI18" s="18">
        <f>AE18</f>
      </c>
      <c r="AJ18" s="19"/>
      <c r="AK18" s="19"/>
      <c r="AL18" s="19"/>
      <c r="AM18" s="19"/>
      <c r="AN18" s="19"/>
      <c r="AO18" s="19"/>
      <c r="AP18" s="19"/>
      <c r="AQ18" s="19"/>
      <c r="AR18" s="21">
        <f t="shared" si="7"/>
        <v>0</v>
      </c>
      <c r="AS18" s="17"/>
      <c r="AT18" s="17" t="str">
        <f ca="1" t="shared" si="8"/>
        <v>нет финиша</v>
      </c>
      <c r="AU18" s="18">
        <v>0</v>
      </c>
      <c r="AV18" s="18">
        <v>0.44513888888888886</v>
      </c>
      <c r="AW18" s="21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7"/>
      <c r="BV18" s="21">
        <f t="shared" si="9"/>
        <v>0</v>
      </c>
      <c r="BW18" s="17"/>
      <c r="BX18" s="17" t="str">
        <f ca="1" t="shared" si="10"/>
        <v>нет финиша</v>
      </c>
      <c r="BY18" s="18">
        <f ca="1">IF(CELL("TYPE",BX18)="v",IF(BW18&lt;(finishsu1),0,(MINUTE(BX18-finishsu4)*peni)),0)</f>
        <v>0</v>
      </c>
      <c r="BZ18" s="21">
        <f ca="1" t="shared" si="12"/>
        <v>0</v>
      </c>
      <c r="CA18" s="21">
        <f t="shared" si="13"/>
        <v>0</v>
      </c>
      <c r="CB18" s="18">
        <f ca="1" t="shared" si="14"/>
        <v>0.020833333333333332</v>
      </c>
      <c r="CC18" s="17"/>
    </row>
    <row r="19" spans="1:81" ht="25.5">
      <c r="A19" s="17"/>
      <c r="B19" s="5">
        <v>301</v>
      </c>
      <c r="C19" s="6" t="s">
        <v>41</v>
      </c>
      <c r="D19" s="6" t="s">
        <v>42</v>
      </c>
      <c r="E19" s="6" t="s">
        <v>43</v>
      </c>
      <c r="F19" s="18">
        <v>0.45902777777777776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1">
        <f>SUM(G19:Z19)</f>
        <v>0</v>
      </c>
      <c r="AB19" s="17"/>
      <c r="AC19" s="17" t="str">
        <f ca="1" t="shared" si="1"/>
        <v>нет финиша</v>
      </c>
      <c r="AD19" s="18">
        <f t="shared" si="2"/>
        <v>0</v>
      </c>
      <c r="AE19" s="17">
        <f t="shared" si="3"/>
      </c>
      <c r="AF19" s="24">
        <v>0</v>
      </c>
      <c r="AG19" s="17">
        <v>0</v>
      </c>
      <c r="AH19" s="18">
        <f t="shared" si="5"/>
        <v>0.020833333333333332</v>
      </c>
      <c r="AI19" s="18">
        <f>AE19</f>
      </c>
      <c r="AJ19" s="19"/>
      <c r="AK19" s="19"/>
      <c r="AL19" s="19"/>
      <c r="AM19" s="19"/>
      <c r="AN19" s="19"/>
      <c r="AO19" s="19"/>
      <c r="AP19" s="19"/>
      <c r="AQ19" s="19"/>
      <c r="AR19" s="21">
        <f t="shared" si="7"/>
        <v>0</v>
      </c>
      <c r="AS19" s="17"/>
      <c r="AT19" s="17" t="str">
        <f ca="1" t="shared" si="8"/>
        <v>нет финиша</v>
      </c>
      <c r="AU19" s="18">
        <v>0</v>
      </c>
      <c r="AV19" s="18">
        <v>0.4458333333333333</v>
      </c>
      <c r="AW19" s="21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7"/>
      <c r="BV19" s="21">
        <f t="shared" si="9"/>
        <v>0</v>
      </c>
      <c r="BW19" s="17"/>
      <c r="BX19" s="17" t="str">
        <f ca="1" t="shared" si="10"/>
        <v>нет финиша</v>
      </c>
      <c r="BY19" s="18">
        <f ca="1">IF(CELL("TYPE",BX19)="v",IF(BW19&lt;(finishsu1),0,(MINUTE(BX19-finishsu4)*peni)),0)</f>
        <v>0</v>
      </c>
      <c r="BZ19" s="21">
        <f ca="1" t="shared" si="12"/>
        <v>0</v>
      </c>
      <c r="CA19" s="21">
        <f t="shared" si="13"/>
        <v>0</v>
      </c>
      <c r="CB19" s="18">
        <f ca="1" t="shared" si="14"/>
        <v>0.020833333333333332</v>
      </c>
      <c r="CC19" s="17"/>
    </row>
    <row r="20" spans="1:81" ht="25.5">
      <c r="A20" s="17"/>
      <c r="B20" s="5">
        <v>302</v>
      </c>
      <c r="C20" s="6" t="s">
        <v>59</v>
      </c>
      <c r="D20" s="6" t="s">
        <v>60</v>
      </c>
      <c r="E20" s="6" t="s">
        <v>61</v>
      </c>
      <c r="F20" s="18">
        <v>0.4631944444444444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1">
        <f>SUM(G20:Z20)</f>
        <v>0</v>
      </c>
      <c r="AB20" s="17"/>
      <c r="AC20" s="17" t="str">
        <f ca="1" t="shared" si="1"/>
        <v>нет финиша</v>
      </c>
      <c r="AD20" s="18">
        <f t="shared" si="2"/>
        <v>0</v>
      </c>
      <c r="AE20" s="17">
        <f t="shared" si="3"/>
      </c>
      <c r="AF20" s="24">
        <v>0</v>
      </c>
      <c r="AG20" s="17">
        <v>0</v>
      </c>
      <c r="AH20" s="18">
        <f t="shared" si="5"/>
        <v>0.020833333333333332</v>
      </c>
      <c r="AI20" s="18">
        <f>AE20</f>
      </c>
      <c r="AJ20" s="19"/>
      <c r="AK20" s="19"/>
      <c r="AL20" s="19"/>
      <c r="AM20" s="19"/>
      <c r="AN20" s="19"/>
      <c r="AO20" s="19"/>
      <c r="AP20" s="19"/>
      <c r="AQ20" s="19"/>
      <c r="AR20" s="21">
        <f t="shared" si="7"/>
        <v>0</v>
      </c>
      <c r="AS20" s="17"/>
      <c r="AT20" s="17" t="str">
        <f ca="1" t="shared" si="8"/>
        <v>нет финиша</v>
      </c>
      <c r="AU20" s="18">
        <v>0</v>
      </c>
      <c r="AV20" s="18">
        <v>0.44513888888888886</v>
      </c>
      <c r="AW20" s="21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7"/>
      <c r="BV20" s="21">
        <f t="shared" si="9"/>
        <v>0</v>
      </c>
      <c r="BW20" s="17"/>
      <c r="BX20" s="17" t="str">
        <f ca="1" t="shared" si="10"/>
        <v>нет финиша</v>
      </c>
      <c r="BY20" s="18">
        <f ca="1">IF(CELL("TYPE",BX20)="v",IF(BW20&lt;(finishsu1),0,(MINUTE(BX20-finishsu4)*peni)),0)</f>
        <v>0</v>
      </c>
      <c r="BZ20" s="21">
        <f ca="1" t="shared" si="12"/>
        <v>0</v>
      </c>
      <c r="CA20" s="21">
        <f t="shared" si="13"/>
        <v>0</v>
      </c>
      <c r="CB20" s="18">
        <f ca="1" t="shared" si="14"/>
        <v>0.020833333333333332</v>
      </c>
      <c r="CC20" s="17"/>
    </row>
    <row r="21" spans="2:72" ht="12.75">
      <c r="B21" s="1"/>
      <c r="C21" s="2"/>
      <c r="D21" s="2"/>
      <c r="E21" s="2"/>
      <c r="F21" s="7"/>
      <c r="G21" s="7"/>
      <c r="H21" s="7"/>
      <c r="AJ21" s="27"/>
      <c r="AK21" s="27"/>
      <c r="AL21" s="27"/>
      <c r="AM21" s="27"/>
      <c r="AN21" s="27"/>
      <c r="AO21" s="27"/>
      <c r="AP21" s="27"/>
      <c r="AQ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</row>
    <row r="22" spans="3:72" ht="12.75">
      <c r="C22" t="s">
        <v>188</v>
      </c>
      <c r="AA22" t="s">
        <v>189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</row>
  </sheetData>
  <mergeCells count="4">
    <mergeCell ref="F5:AC5"/>
    <mergeCell ref="AD5:AH5"/>
    <mergeCell ref="AI5:AU5"/>
    <mergeCell ref="AV5:BY5"/>
  </mergeCells>
  <conditionalFormatting sqref="G7:Z20 AJ7:AQ21 AX8:BT22 BU8:BU9">
    <cfRule type="cellIs" priority="1" dxfId="0" operator="equal" stopIfTrue="1">
      <formula>" "</formula>
    </cfRule>
  </conditionalFormatting>
  <conditionalFormatting sqref="BU14">
    <cfRule type="cellIs" priority="2" dxfId="1" operator="equal" stopIfTrue="1">
      <formula>#N/A</formula>
    </cfRule>
  </conditionalFormatting>
  <printOptions/>
  <pageMargins left="0.18680555555555556" right="0.1875" top="0.43333333333333335" bottom="0.2520833333333333" header="0.16805555555555557" footer="0.5118055555555555"/>
  <pageSetup fitToHeight="2" fitToWidth="1" horizontalDpi="300" verticalDpi="300" orientation="landscape" paperSize="8"/>
  <headerFooter alignWithMargins="0">
    <oddHeader>&amp;C&amp;"Times New Roman,Обычный"&amp;12&amp;A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8"/>
  <sheetViews>
    <sheetView workbookViewId="0" topLeftCell="A1">
      <selection activeCell="A18" sqref="A18"/>
    </sheetView>
  </sheetViews>
  <sheetFormatPr defaultColWidth="9.140625" defaultRowHeight="12.75" outlineLevelCol="4"/>
  <cols>
    <col min="1" max="1" width="4.421875" style="0" customWidth="1"/>
    <col min="2" max="2" width="5.421875" style="0" customWidth="1"/>
    <col min="3" max="4" width="19.28125" style="0" customWidth="1"/>
    <col min="5" max="5" width="11.28125" style="0" customWidth="1"/>
    <col min="6" max="6" width="12.28125" style="0" customWidth="1" outlineLevel="3"/>
    <col min="7" max="8" width="3.8515625" style="0" customWidth="1" outlineLevel="3"/>
    <col min="9" max="26" width="3.8515625" style="0" customWidth="1" outlineLevel="4"/>
    <col min="27" max="27" width="11.57421875" style="0" customWidth="1" outlineLevel="3"/>
    <col min="28" max="28" width="10.421875" style="0" customWidth="1" outlineLevel="3"/>
    <col min="29" max="29" width="11.140625" style="0" customWidth="1" outlineLevel="2"/>
    <col min="30" max="30" width="11.57421875" style="0" customWidth="1" outlineLevel="2"/>
    <col min="31" max="32" width="11.57421875" style="0" customWidth="1" outlineLevel="3"/>
    <col min="33" max="33" width="14.00390625" style="0" customWidth="1" outlineLevel="3"/>
    <col min="34" max="34" width="5.8515625" style="0" customWidth="1" outlineLevel="3"/>
    <col min="35" max="35" width="12.28125" style="7" customWidth="1" outlineLevel="3"/>
    <col min="36" max="36" width="8.421875" style="0" customWidth="1" outlineLevel="2"/>
    <col min="37" max="40" width="5.00390625" style="0" customWidth="1" outlineLevel="3"/>
    <col min="41" max="41" width="5.421875" style="0" customWidth="1" outlineLevel="3"/>
    <col min="42" max="42" width="5.00390625" style="0" customWidth="1" outlineLevel="3"/>
    <col min="43" max="43" width="6.28125" style="0" customWidth="1" outlineLevel="3"/>
    <col min="44" max="44" width="5.00390625" style="0" customWidth="1" outlineLevel="3"/>
    <col min="45" max="45" width="6.421875" style="0" customWidth="1" outlineLevel="2"/>
    <col min="46" max="46" width="9.421875" style="0" customWidth="1" outlineLevel="2"/>
    <col min="47" max="47" width="11.57421875" style="0" customWidth="1" outlineLevel="2"/>
    <col min="48" max="49" width="11.57421875" style="0" customWidth="1" outlineLevel="1"/>
    <col min="50" max="50" width="4.421875" style="0" customWidth="1" outlineLevel="1"/>
    <col min="51" max="59" width="4.421875" style="0" customWidth="1" outlineLevel="2"/>
    <col min="60" max="74" width="5.7109375" style="0" customWidth="1" outlineLevel="2"/>
    <col min="75" max="75" width="6.421875" style="28" customWidth="1" outlineLevel="1"/>
    <col min="76" max="76" width="11.57421875" style="0" customWidth="1" outlineLevel="1"/>
    <col min="77" max="16384" width="11.57421875" style="0" customWidth="1"/>
  </cols>
  <sheetData>
    <row r="1" ht="32.25" customHeight="1">
      <c r="AF1" s="8"/>
    </row>
    <row r="2" ht="33.75" customHeight="1">
      <c r="W2" s="9" t="s">
        <v>8</v>
      </c>
    </row>
    <row r="3" spans="5:23" ht="38.25" customHeight="1">
      <c r="E3" s="10" t="s">
        <v>114</v>
      </c>
      <c r="W3" s="9" t="s">
        <v>115</v>
      </c>
    </row>
    <row r="4" ht="9" customHeight="1"/>
    <row r="5" spans="1:78" s="12" customFormat="1" ht="15.75" customHeight="1">
      <c r="A5" s="11"/>
      <c r="B5" s="11"/>
      <c r="C5" s="11"/>
      <c r="D5" s="11"/>
      <c r="E5" s="11"/>
      <c r="F5" s="73" t="s">
        <v>116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 t="s">
        <v>117</v>
      </c>
      <c r="AF5" s="73"/>
      <c r="AG5" s="73"/>
      <c r="AH5" s="73"/>
      <c r="AI5" s="73"/>
      <c r="AJ5" s="73" t="s">
        <v>118</v>
      </c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 t="s">
        <v>119</v>
      </c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</row>
    <row r="6" spans="1:82" s="14" customFormat="1" ht="25.5">
      <c r="A6" s="29" t="s">
        <v>120</v>
      </c>
      <c r="B6" s="30" t="s">
        <v>121</v>
      </c>
      <c r="C6" s="30" t="s">
        <v>122</v>
      </c>
      <c r="D6" s="30" t="s">
        <v>123</v>
      </c>
      <c r="E6" s="30" t="s">
        <v>124</v>
      </c>
      <c r="F6" s="30" t="s">
        <v>125</v>
      </c>
      <c r="G6" s="30">
        <v>1</v>
      </c>
      <c r="H6" s="30">
        <v>2</v>
      </c>
      <c r="I6" s="30" t="s">
        <v>126</v>
      </c>
      <c r="J6" s="30" t="s">
        <v>127</v>
      </c>
      <c r="K6" s="30" t="s">
        <v>128</v>
      </c>
      <c r="L6" s="30" t="s">
        <v>129</v>
      </c>
      <c r="M6" s="30" t="s">
        <v>130</v>
      </c>
      <c r="N6" s="30" t="s">
        <v>131</v>
      </c>
      <c r="O6" s="30" t="s">
        <v>132</v>
      </c>
      <c r="P6" s="30" t="s">
        <v>133</v>
      </c>
      <c r="Q6" s="30" t="s">
        <v>134</v>
      </c>
      <c r="R6" s="30" t="s">
        <v>135</v>
      </c>
      <c r="S6" s="30" t="s">
        <v>136</v>
      </c>
      <c r="T6" s="30" t="s">
        <v>137</v>
      </c>
      <c r="U6" s="30" t="s">
        <v>138</v>
      </c>
      <c r="V6" s="30" t="s">
        <v>139</v>
      </c>
      <c r="W6" s="30" t="s">
        <v>140</v>
      </c>
      <c r="X6" s="30" t="s">
        <v>141</v>
      </c>
      <c r="Y6" s="30" t="s">
        <v>142</v>
      </c>
      <c r="Z6" s="30" t="s">
        <v>143</v>
      </c>
      <c r="AA6" s="30" t="s">
        <v>144</v>
      </c>
      <c r="AB6" s="30" t="s">
        <v>145</v>
      </c>
      <c r="AC6" s="30" t="s">
        <v>146</v>
      </c>
      <c r="AD6" s="30" t="s">
        <v>150</v>
      </c>
      <c r="AE6" s="30" t="s">
        <v>125</v>
      </c>
      <c r="AF6" s="30" t="s">
        <v>147</v>
      </c>
      <c r="AG6" s="30" t="s">
        <v>148</v>
      </c>
      <c r="AH6" s="29" t="s">
        <v>149</v>
      </c>
      <c r="AI6" s="31" t="s">
        <v>150</v>
      </c>
      <c r="AJ6" s="30" t="s">
        <v>125</v>
      </c>
      <c r="AK6" s="30" t="s">
        <v>151</v>
      </c>
      <c r="AL6" s="30" t="s">
        <v>152</v>
      </c>
      <c r="AM6" s="30" t="s">
        <v>153</v>
      </c>
      <c r="AN6" s="30" t="s">
        <v>154</v>
      </c>
      <c r="AO6" s="30" t="s">
        <v>155</v>
      </c>
      <c r="AP6" s="30" t="s">
        <v>156</v>
      </c>
      <c r="AQ6" s="30" t="s">
        <v>157</v>
      </c>
      <c r="AR6" s="30" t="s">
        <v>158</v>
      </c>
      <c r="AS6" s="30" t="s">
        <v>159</v>
      </c>
      <c r="AT6" s="30" t="s">
        <v>147</v>
      </c>
      <c r="AU6" s="30" t="s">
        <v>146</v>
      </c>
      <c r="AV6" s="17" t="s">
        <v>150</v>
      </c>
      <c r="AW6" s="30" t="s">
        <v>125</v>
      </c>
      <c r="AX6" s="30">
        <v>1</v>
      </c>
      <c r="AY6" s="30" t="s">
        <v>160</v>
      </c>
      <c r="AZ6" s="30" t="s">
        <v>161</v>
      </c>
      <c r="BA6" s="30" t="s">
        <v>162</v>
      </c>
      <c r="BB6" s="30" t="s">
        <v>163</v>
      </c>
      <c r="BC6" s="30" t="s">
        <v>164</v>
      </c>
      <c r="BD6" s="30" t="s">
        <v>165</v>
      </c>
      <c r="BE6" s="30" t="s">
        <v>166</v>
      </c>
      <c r="BF6" s="30" t="s">
        <v>167</v>
      </c>
      <c r="BG6" s="30" t="s">
        <v>168</v>
      </c>
      <c r="BH6" s="30" t="s">
        <v>169</v>
      </c>
      <c r="BI6" s="30" t="s">
        <v>170</v>
      </c>
      <c r="BJ6" s="30" t="s">
        <v>171</v>
      </c>
      <c r="BK6" s="30" t="s">
        <v>172</v>
      </c>
      <c r="BL6" s="30" t="s">
        <v>173</v>
      </c>
      <c r="BM6" s="30" t="s">
        <v>174</v>
      </c>
      <c r="BN6" s="30" t="s">
        <v>175</v>
      </c>
      <c r="BO6" s="30" t="s">
        <v>176</v>
      </c>
      <c r="BP6" s="30" t="s">
        <v>177</v>
      </c>
      <c r="BQ6" s="30" t="s">
        <v>178</v>
      </c>
      <c r="BR6" s="30" t="s">
        <v>179</v>
      </c>
      <c r="BS6" s="30" t="s">
        <v>180</v>
      </c>
      <c r="BT6" s="30" t="s">
        <v>181</v>
      </c>
      <c r="BU6" s="30" t="s">
        <v>182</v>
      </c>
      <c r="BV6" s="30" t="s">
        <v>183</v>
      </c>
      <c r="BW6" s="32" t="s">
        <v>159</v>
      </c>
      <c r="BX6" s="30" t="s">
        <v>147</v>
      </c>
      <c r="BY6" s="30" t="s">
        <v>146</v>
      </c>
      <c r="BZ6" s="30" t="s">
        <v>150</v>
      </c>
      <c r="CA6" s="30" t="s">
        <v>184</v>
      </c>
      <c r="CB6" s="30" t="s">
        <v>185</v>
      </c>
      <c r="CC6" s="30" t="s">
        <v>146</v>
      </c>
      <c r="CD6" s="30" t="s">
        <v>186</v>
      </c>
    </row>
    <row r="7" spans="1:82" ht="15.75">
      <c r="A7" s="17">
        <v>1</v>
      </c>
      <c r="B7" s="5">
        <v>203</v>
      </c>
      <c r="C7" s="6" t="s">
        <v>30</v>
      </c>
      <c r="D7" s="6" t="s">
        <v>31</v>
      </c>
      <c r="E7" s="6" t="s">
        <v>32</v>
      </c>
      <c r="F7" s="18">
        <v>0.4736111111111111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>
        <v>1</v>
      </c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V7" s="26">
        <v>1</v>
      </c>
      <c r="W7" s="26">
        <v>1</v>
      </c>
      <c r="X7" s="26">
        <v>1</v>
      </c>
      <c r="Y7" s="26">
        <v>1</v>
      </c>
      <c r="Z7" s="26">
        <v>1</v>
      </c>
      <c r="AA7" s="26">
        <f>SUM(G7:Z7)</f>
        <v>20</v>
      </c>
      <c r="AB7" s="22">
        <v>0.656087962962963</v>
      </c>
      <c r="AC7" s="23">
        <f aca="true" ca="1" t="shared" si="0" ref="AC7:AC15">IF(CELL("type",AB7)="b","нет финиша",AB7-F7)</f>
        <v>0.18247685185185192</v>
      </c>
      <c r="AD7" s="18">
        <f aca="true" ca="1" t="shared" si="1" ref="AD7:AD15">IF(CELL("TYPE",AC7)="v",IF(AB7&lt;(finishsu1),0,(MINUTE(AB7-finishsu1)*peni)),0)</f>
        <v>0</v>
      </c>
      <c r="AE7" s="18">
        <f aca="true" t="shared" si="2" ref="AE7:AE15">AB7</f>
        <v>0.656087962962963</v>
      </c>
      <c r="AF7" s="23">
        <f aca="true" t="shared" si="3" ref="AF7:AF15">IF(AE7=0,"",AE7+netral)</f>
        <v>0.6977546296296296</v>
      </c>
      <c r="AG7" s="33">
        <f>netral</f>
        <v>0.041666666666666664</v>
      </c>
      <c r="AH7" s="17">
        <v>7</v>
      </c>
      <c r="AI7" s="18">
        <f aca="true" t="shared" si="4" ref="AI7:AI15">(10-AH7)*mimo</f>
        <v>0.00625</v>
      </c>
      <c r="AJ7" s="18">
        <f>AF7</f>
        <v>0.6977546296296296</v>
      </c>
      <c r="AK7" s="19">
        <v>1</v>
      </c>
      <c r="AL7" s="19">
        <v>1</v>
      </c>
      <c r="AM7" s="19">
        <v>1</v>
      </c>
      <c r="AN7" s="19">
        <v>1</v>
      </c>
      <c r="AO7" s="19">
        <v>1</v>
      </c>
      <c r="AP7" s="19">
        <v>1</v>
      </c>
      <c r="AQ7" s="19">
        <v>1</v>
      </c>
      <c r="AR7" s="19">
        <v>1</v>
      </c>
      <c r="AS7" s="21">
        <f aca="true" t="shared" si="5" ref="AS7:AS15">SUM(AK7:AR7)</f>
        <v>8</v>
      </c>
      <c r="AT7" s="22">
        <v>0.7681712962962963</v>
      </c>
      <c r="AU7" s="23">
        <f aca="true" ca="1" t="shared" si="6" ref="AU7:AU15">IF(CELL("type",AT7)="b","нет финиша",AT7-AJ7)</f>
        <v>0.07041666666666668</v>
      </c>
      <c r="AV7" s="18">
        <v>0</v>
      </c>
      <c r="AW7" s="24">
        <v>0.44583333333333336</v>
      </c>
      <c r="AX7" s="26">
        <v>1</v>
      </c>
      <c r="AY7" s="19">
        <v>1</v>
      </c>
      <c r="AZ7" s="19">
        <v>1</v>
      </c>
      <c r="BA7" s="19">
        <v>1</v>
      </c>
      <c r="BB7" s="19">
        <v>1</v>
      </c>
      <c r="BC7" s="19">
        <v>1</v>
      </c>
      <c r="BD7" s="19">
        <v>1</v>
      </c>
      <c r="BE7" s="19">
        <v>1</v>
      </c>
      <c r="BF7" s="19">
        <v>1</v>
      </c>
      <c r="BG7" s="19">
        <v>1</v>
      </c>
      <c r="BH7" s="19">
        <v>1</v>
      </c>
      <c r="BI7" s="19">
        <v>1</v>
      </c>
      <c r="BJ7" s="19">
        <v>1</v>
      </c>
      <c r="BK7" s="19">
        <v>1</v>
      </c>
      <c r="BL7" s="19">
        <v>1</v>
      </c>
      <c r="BM7" s="19">
        <v>1</v>
      </c>
      <c r="BN7" s="19">
        <v>1</v>
      </c>
      <c r="BO7" s="19" t="s">
        <v>187</v>
      </c>
      <c r="BP7" s="19" t="s">
        <v>187</v>
      </c>
      <c r="BQ7" s="19" t="s">
        <v>187</v>
      </c>
      <c r="BR7" s="19">
        <v>1</v>
      </c>
      <c r="BS7" s="19">
        <v>1</v>
      </c>
      <c r="BT7" s="19">
        <v>1</v>
      </c>
      <c r="BU7" s="19">
        <v>1</v>
      </c>
      <c r="BV7" s="17">
        <v>1</v>
      </c>
      <c r="BW7" s="34">
        <f aca="true" t="shared" si="7" ref="BW7:BW15">SUM(AX7:BV7)</f>
        <v>22</v>
      </c>
      <c r="BX7" s="22">
        <v>0.588136574074074</v>
      </c>
      <c r="BY7" s="23">
        <f aca="true" ca="1" t="shared" si="8" ref="BY7:BY15">IF(CELL("type",BX7)="b","нет финиша",BX7-AW7)</f>
        <v>0.1423032407407407</v>
      </c>
      <c r="BZ7" s="18">
        <v>0.004166666666666667</v>
      </c>
      <c r="CA7" s="21">
        <f aca="true" ca="1" t="shared" si="9" ref="CA7:CA15">IF(CELL("type",AC7)="v",1,0)+IF(CELL("type",AU7)="v",1,0)+IF(CELL("type",BY7)="v",1,0)+IF(AG7&gt;0,1,0)</f>
        <v>4</v>
      </c>
      <c r="CB7" s="21">
        <f aca="true" t="shared" si="10" ref="CB7:CB15">$BW7+$AS7+$AA7</f>
        <v>50</v>
      </c>
      <c r="CC7" s="18">
        <f aca="true" ca="1" t="shared" si="11" ref="CC7:CC15">IF(CELL("type",AC7)="v",AC7,0)+IF(CELL("type",AU7)="v",AU7,0)+IF(CELL("type",BY7)="v",BY7,0)+AI7-AG7+AV7+BZ7</f>
        <v>0.36394675925925923</v>
      </c>
      <c r="CD7" s="25">
        <v>1</v>
      </c>
    </row>
    <row r="8" spans="1:82" ht="15.75">
      <c r="A8" s="17">
        <v>2</v>
      </c>
      <c r="B8" s="5">
        <v>213</v>
      </c>
      <c r="C8" s="6" t="s">
        <v>27</v>
      </c>
      <c r="D8" s="6" t="s">
        <v>28</v>
      </c>
      <c r="E8" s="6" t="s">
        <v>29</v>
      </c>
      <c r="F8" s="18">
        <v>0.47291666666666665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>
        <v>1</v>
      </c>
      <c r="P8" s="26">
        <v>1</v>
      </c>
      <c r="Q8" s="26">
        <v>1</v>
      </c>
      <c r="R8" s="26">
        <v>1</v>
      </c>
      <c r="S8" s="26">
        <v>1</v>
      </c>
      <c r="T8" s="26">
        <v>1</v>
      </c>
      <c r="U8" s="26">
        <v>1</v>
      </c>
      <c r="V8" s="26">
        <v>1</v>
      </c>
      <c r="W8" s="26">
        <v>1</v>
      </c>
      <c r="X8" s="26">
        <v>1</v>
      </c>
      <c r="Y8" s="26">
        <v>1</v>
      </c>
      <c r="Z8" s="26">
        <v>1</v>
      </c>
      <c r="AA8" s="26">
        <f>SUM(G8:Z8)</f>
        <v>20</v>
      </c>
      <c r="AB8" s="22">
        <v>0.6486458333333334</v>
      </c>
      <c r="AC8" s="23">
        <f ca="1" t="shared" si="0"/>
        <v>0.17572916666666671</v>
      </c>
      <c r="AD8" s="18">
        <f ca="1" t="shared" si="1"/>
        <v>0</v>
      </c>
      <c r="AE8" s="18">
        <f t="shared" si="2"/>
        <v>0.6486458333333334</v>
      </c>
      <c r="AF8" s="23">
        <f t="shared" si="3"/>
        <v>0.6903125</v>
      </c>
      <c r="AG8" s="33">
        <f>netral</f>
        <v>0.041666666666666664</v>
      </c>
      <c r="AH8" s="17">
        <v>6</v>
      </c>
      <c r="AI8" s="18">
        <f t="shared" si="4"/>
        <v>0.008333333333333333</v>
      </c>
      <c r="AJ8" s="18">
        <f>AF8</f>
        <v>0.6903125</v>
      </c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19">
        <v>1</v>
      </c>
      <c r="AQ8" s="19">
        <v>1</v>
      </c>
      <c r="AR8" s="19">
        <v>1</v>
      </c>
      <c r="AS8" s="21">
        <f t="shared" si="5"/>
        <v>8</v>
      </c>
      <c r="AT8" s="22">
        <v>0.7839583333333333</v>
      </c>
      <c r="AU8" s="23">
        <f ca="1" t="shared" si="6"/>
        <v>0.09364583333333332</v>
      </c>
      <c r="AV8" s="18">
        <v>0</v>
      </c>
      <c r="AW8" s="24">
        <v>0.4465277777777778</v>
      </c>
      <c r="AX8" s="26">
        <v>1</v>
      </c>
      <c r="AY8" s="19">
        <v>1</v>
      </c>
      <c r="AZ8" s="19">
        <v>1</v>
      </c>
      <c r="BA8" s="19">
        <v>1</v>
      </c>
      <c r="BB8" s="19">
        <v>1</v>
      </c>
      <c r="BC8" s="19">
        <v>1</v>
      </c>
      <c r="BD8" s="19">
        <v>1</v>
      </c>
      <c r="BE8" s="19">
        <v>1</v>
      </c>
      <c r="BF8" s="19">
        <v>1</v>
      </c>
      <c r="BG8" s="19">
        <v>1</v>
      </c>
      <c r="BH8" s="19">
        <v>1</v>
      </c>
      <c r="BI8" s="19">
        <v>1</v>
      </c>
      <c r="BJ8" s="19">
        <v>1</v>
      </c>
      <c r="BK8" s="19">
        <v>1</v>
      </c>
      <c r="BL8" s="19" t="s">
        <v>187</v>
      </c>
      <c r="BM8" s="19">
        <v>1</v>
      </c>
      <c r="BN8" s="19">
        <v>1</v>
      </c>
      <c r="BO8" s="19">
        <v>1</v>
      </c>
      <c r="BP8" s="19" t="s">
        <v>187</v>
      </c>
      <c r="BQ8" s="19" t="s">
        <v>187</v>
      </c>
      <c r="BR8" s="19">
        <v>1</v>
      </c>
      <c r="BS8" s="19">
        <v>1</v>
      </c>
      <c r="BT8" s="19">
        <v>1</v>
      </c>
      <c r="BU8" s="19">
        <v>1</v>
      </c>
      <c r="BV8" s="17">
        <v>1</v>
      </c>
      <c r="BW8" s="34">
        <f t="shared" si="7"/>
        <v>22</v>
      </c>
      <c r="BX8" s="22">
        <v>0.5821759259259259</v>
      </c>
      <c r="BY8" s="23">
        <f ca="1" t="shared" si="8"/>
        <v>0.13564814814814813</v>
      </c>
      <c r="BZ8" s="18">
        <f aca="true" ca="1" t="shared" si="12" ref="BZ8:BZ15">IF(CELL("TYPE",BY8)="v",IF(BX8&lt;(finishsu1),0,(MINUTE(BY8-finishsu4)*peni)),0)</f>
        <v>0</v>
      </c>
      <c r="CA8" s="21">
        <f ca="1" t="shared" si="9"/>
        <v>4</v>
      </c>
      <c r="CB8" s="21">
        <f t="shared" si="10"/>
        <v>50</v>
      </c>
      <c r="CC8" s="18">
        <f ca="1" t="shared" si="11"/>
        <v>0.37168981481481483</v>
      </c>
      <c r="CD8" s="25">
        <v>2</v>
      </c>
    </row>
    <row r="9" spans="1:82" ht="15.75">
      <c r="A9" s="17">
        <v>3</v>
      </c>
      <c r="B9" s="5">
        <v>219</v>
      </c>
      <c r="C9" s="6" t="s">
        <v>14</v>
      </c>
      <c r="D9" s="6" t="s">
        <v>15</v>
      </c>
      <c r="E9" s="21" t="str">
        <f>VLOOKUP($B9,список!$A$5:$E$48,5)</f>
        <v>Громотуха</v>
      </c>
      <c r="F9" s="18">
        <v>0.4701388888888889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6">
        <v>1</v>
      </c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1</v>
      </c>
      <c r="AA9" s="26">
        <f>SUM(G9:Z9)</f>
        <v>20</v>
      </c>
      <c r="AB9" s="22">
        <v>0.6659490740740741</v>
      </c>
      <c r="AC9" s="23">
        <f ca="1" t="shared" si="0"/>
        <v>0.19581018518518523</v>
      </c>
      <c r="AD9" s="18">
        <f ca="1" t="shared" si="1"/>
        <v>0</v>
      </c>
      <c r="AE9" s="18">
        <f t="shared" si="2"/>
        <v>0.6659490740740741</v>
      </c>
      <c r="AF9" s="23">
        <f t="shared" si="3"/>
        <v>0.7076157407407407</v>
      </c>
      <c r="AG9" s="33">
        <f>netral</f>
        <v>0.041666666666666664</v>
      </c>
      <c r="AH9" s="17">
        <v>3</v>
      </c>
      <c r="AI9" s="18">
        <f t="shared" si="4"/>
        <v>0.014583333333333334</v>
      </c>
      <c r="AJ9" s="18">
        <f>AF9</f>
        <v>0.7076157407407407</v>
      </c>
      <c r="AK9" s="17"/>
      <c r="AL9" s="19"/>
      <c r="AM9" s="19"/>
      <c r="AN9" s="19"/>
      <c r="AO9" s="19"/>
      <c r="AP9" s="19">
        <v>1</v>
      </c>
      <c r="AQ9" s="19"/>
      <c r="AR9" s="19"/>
      <c r="AS9" s="21">
        <f t="shared" si="5"/>
        <v>1</v>
      </c>
      <c r="AT9" s="22">
        <v>0.7735185185185185</v>
      </c>
      <c r="AU9" s="23">
        <f ca="1" t="shared" si="6"/>
        <v>0.06590277777777775</v>
      </c>
      <c r="AV9" s="18">
        <v>0</v>
      </c>
      <c r="AW9" s="24">
        <v>0.44722222222222224</v>
      </c>
      <c r="AX9" s="26">
        <v>1</v>
      </c>
      <c r="AY9" s="19">
        <v>1</v>
      </c>
      <c r="AZ9" s="19">
        <v>1</v>
      </c>
      <c r="BA9" s="19">
        <v>1</v>
      </c>
      <c r="BB9" s="19">
        <v>1</v>
      </c>
      <c r="BC9" s="19">
        <v>1</v>
      </c>
      <c r="BD9" s="19">
        <v>1</v>
      </c>
      <c r="BE9" s="19">
        <v>1</v>
      </c>
      <c r="BF9" s="19" t="s">
        <v>187</v>
      </c>
      <c r="BG9" s="19">
        <v>1</v>
      </c>
      <c r="BH9" s="19" t="s">
        <v>187</v>
      </c>
      <c r="BI9" s="19" t="s">
        <v>187</v>
      </c>
      <c r="BJ9" s="19">
        <v>1</v>
      </c>
      <c r="BK9" s="19" t="s">
        <v>187</v>
      </c>
      <c r="BL9" s="19">
        <v>1</v>
      </c>
      <c r="BM9" s="19">
        <v>1</v>
      </c>
      <c r="BN9" s="19">
        <v>1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19">
        <v>1</v>
      </c>
      <c r="BU9" s="19">
        <v>1</v>
      </c>
      <c r="BV9" s="17">
        <v>1</v>
      </c>
      <c r="BW9" s="34">
        <f t="shared" si="7"/>
        <v>21</v>
      </c>
      <c r="BX9" s="22">
        <v>0.5822685185185185</v>
      </c>
      <c r="BY9" s="23">
        <f ca="1" t="shared" si="8"/>
        <v>0.13504629629629622</v>
      </c>
      <c r="BZ9" s="18">
        <f ca="1" t="shared" si="12"/>
        <v>0</v>
      </c>
      <c r="CA9" s="21">
        <f ca="1" t="shared" si="9"/>
        <v>4</v>
      </c>
      <c r="CB9" s="21">
        <f t="shared" si="10"/>
        <v>42</v>
      </c>
      <c r="CC9" s="18">
        <f ca="1" t="shared" si="11"/>
        <v>0.36967592592592585</v>
      </c>
      <c r="CD9" s="25">
        <v>3</v>
      </c>
    </row>
    <row r="10" spans="1:82" ht="15.75">
      <c r="A10" s="17">
        <v>4</v>
      </c>
      <c r="B10" s="5">
        <v>209</v>
      </c>
      <c r="C10" s="6" t="s">
        <v>21</v>
      </c>
      <c r="D10" s="6" t="s">
        <v>22</v>
      </c>
      <c r="E10" s="6" t="s">
        <v>23</v>
      </c>
      <c r="F10" s="18">
        <v>0.47152777777777777</v>
      </c>
      <c r="G10" s="17">
        <v>1</v>
      </c>
      <c r="H10" s="26">
        <v>1</v>
      </c>
      <c r="I10" s="35" t="s">
        <v>187</v>
      </c>
      <c r="J10" s="35" t="s">
        <v>187</v>
      </c>
      <c r="K10" s="36" t="s">
        <v>187</v>
      </c>
      <c r="L10" s="35">
        <v>1</v>
      </c>
      <c r="M10" s="35">
        <v>1</v>
      </c>
      <c r="N10" s="35">
        <v>1</v>
      </c>
      <c r="O10" s="35" t="s">
        <v>187</v>
      </c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 t="s">
        <v>187</v>
      </c>
      <c r="V10" s="35">
        <v>1</v>
      </c>
      <c r="W10" s="35">
        <v>1</v>
      </c>
      <c r="X10" s="35">
        <v>1</v>
      </c>
      <c r="Y10" s="35">
        <v>1</v>
      </c>
      <c r="Z10" s="35" t="s">
        <v>187</v>
      </c>
      <c r="AA10" s="26">
        <f>SUM(G10:Z10)</f>
        <v>14</v>
      </c>
      <c r="AB10" s="22">
        <v>0.6690972222222222</v>
      </c>
      <c r="AC10" s="23">
        <f ca="1" t="shared" si="0"/>
        <v>0.19756944444444446</v>
      </c>
      <c r="AD10" s="18">
        <f ca="1" t="shared" si="1"/>
        <v>0.004166666666666667</v>
      </c>
      <c r="AE10" s="18">
        <f t="shared" si="2"/>
        <v>0.6690972222222222</v>
      </c>
      <c r="AF10" s="23">
        <f t="shared" si="3"/>
        <v>0.7107638888888889</v>
      </c>
      <c r="AG10" s="33">
        <f>netral</f>
        <v>0.041666666666666664</v>
      </c>
      <c r="AH10" s="17">
        <v>3</v>
      </c>
      <c r="AI10" s="18">
        <f t="shared" si="4"/>
        <v>0.014583333333333334</v>
      </c>
      <c r="AJ10" s="18">
        <f>AF10</f>
        <v>0.7107638888888889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/>
      <c r="AS10" s="21">
        <f t="shared" si="5"/>
        <v>7</v>
      </c>
      <c r="AT10" s="22">
        <v>0.8108449074074074</v>
      </c>
      <c r="AU10" s="23">
        <f ca="1" t="shared" si="6"/>
        <v>0.10008101851851858</v>
      </c>
      <c r="AV10" s="18">
        <v>0</v>
      </c>
      <c r="AW10" s="24">
        <v>0.4486111111111111</v>
      </c>
      <c r="AX10" s="26">
        <v>1</v>
      </c>
      <c r="AY10" s="19">
        <v>1</v>
      </c>
      <c r="AZ10" s="19">
        <v>1</v>
      </c>
      <c r="BA10" s="19" t="s">
        <v>187</v>
      </c>
      <c r="BB10" s="19" t="s">
        <v>187</v>
      </c>
      <c r="BC10" s="19">
        <v>1</v>
      </c>
      <c r="BD10" s="19" t="s">
        <v>187</v>
      </c>
      <c r="BE10" s="19" t="s">
        <v>187</v>
      </c>
      <c r="BF10" s="19">
        <v>1</v>
      </c>
      <c r="BG10" s="19">
        <v>1</v>
      </c>
      <c r="BH10" s="19">
        <v>1</v>
      </c>
      <c r="BI10" s="19">
        <v>1</v>
      </c>
      <c r="BJ10" s="19">
        <v>1</v>
      </c>
      <c r="BK10" s="19">
        <v>1</v>
      </c>
      <c r="BL10" s="19">
        <v>1</v>
      </c>
      <c r="BM10" s="19">
        <v>1</v>
      </c>
      <c r="BN10" s="19">
        <v>1</v>
      </c>
      <c r="BO10" s="19">
        <v>1</v>
      </c>
      <c r="BP10" s="19">
        <v>1</v>
      </c>
      <c r="BQ10" s="19">
        <v>1</v>
      </c>
      <c r="BR10" s="19">
        <v>1</v>
      </c>
      <c r="BS10" s="19">
        <v>1</v>
      </c>
      <c r="BT10" s="19">
        <v>1</v>
      </c>
      <c r="BU10" s="19">
        <v>1</v>
      </c>
      <c r="BV10" s="17">
        <v>1</v>
      </c>
      <c r="BW10" s="34">
        <f t="shared" si="7"/>
        <v>21</v>
      </c>
      <c r="BX10" s="22">
        <v>0.5576388888888889</v>
      </c>
      <c r="BY10" s="23">
        <f ca="1" t="shared" si="8"/>
        <v>0.10902777777777778</v>
      </c>
      <c r="BZ10" s="18">
        <f ca="1" t="shared" si="12"/>
        <v>0</v>
      </c>
      <c r="CA10" s="21">
        <f ca="1" t="shared" si="9"/>
        <v>4</v>
      </c>
      <c r="CB10" s="21">
        <f t="shared" si="10"/>
        <v>42</v>
      </c>
      <c r="CC10" s="18">
        <f ca="1" t="shared" si="11"/>
        <v>0.3795949074074075</v>
      </c>
      <c r="CD10" s="25">
        <v>4</v>
      </c>
    </row>
    <row r="11" spans="1:82" ht="15.75">
      <c r="A11" s="17">
        <v>5</v>
      </c>
      <c r="B11" s="5">
        <v>212</v>
      </c>
      <c r="C11" s="6" t="s">
        <v>10</v>
      </c>
      <c r="D11" s="6" t="s">
        <v>11</v>
      </c>
      <c r="E11" s="6" t="s">
        <v>12</v>
      </c>
      <c r="F11" s="18">
        <v>0.46944444444444444</v>
      </c>
      <c r="G11" s="26">
        <v>1</v>
      </c>
      <c r="H11" s="26">
        <v>1</v>
      </c>
      <c r="I11" s="35" t="s">
        <v>187</v>
      </c>
      <c r="J11" s="35" t="s">
        <v>187</v>
      </c>
      <c r="K11" s="36" t="s">
        <v>187</v>
      </c>
      <c r="L11" s="36" t="s">
        <v>187</v>
      </c>
      <c r="M11" s="36" t="s">
        <v>187</v>
      </c>
      <c r="N11" s="36" t="s">
        <v>187</v>
      </c>
      <c r="O11" s="35">
        <v>1</v>
      </c>
      <c r="P11" s="35">
        <v>1</v>
      </c>
      <c r="Q11" s="36">
        <v>1</v>
      </c>
      <c r="R11" s="36">
        <v>1</v>
      </c>
      <c r="S11" s="36">
        <v>1</v>
      </c>
      <c r="T11" s="36">
        <v>1</v>
      </c>
      <c r="U11" s="36">
        <v>1</v>
      </c>
      <c r="V11" s="36">
        <v>1</v>
      </c>
      <c r="W11" s="35" t="s">
        <v>187</v>
      </c>
      <c r="X11" s="35">
        <v>1</v>
      </c>
      <c r="Y11" s="35">
        <v>1</v>
      </c>
      <c r="Z11" s="35">
        <v>1</v>
      </c>
      <c r="AA11" s="26">
        <f>SUM(G11:Z11)</f>
        <v>13</v>
      </c>
      <c r="AB11" s="22">
        <v>0.6536342592592592</v>
      </c>
      <c r="AC11" s="23">
        <f ca="1" t="shared" si="0"/>
        <v>0.18418981481481478</v>
      </c>
      <c r="AD11" s="18">
        <f ca="1" t="shared" si="1"/>
        <v>0</v>
      </c>
      <c r="AE11" s="18">
        <f t="shared" si="2"/>
        <v>0.6536342592592592</v>
      </c>
      <c r="AF11" s="23">
        <f t="shared" si="3"/>
        <v>0.6953009259259259</v>
      </c>
      <c r="AG11" s="33">
        <f>netral</f>
        <v>0.041666666666666664</v>
      </c>
      <c r="AH11" s="17">
        <v>6</v>
      </c>
      <c r="AI11" s="18">
        <f t="shared" si="4"/>
        <v>0.008333333333333333</v>
      </c>
      <c r="AJ11" s="18">
        <f>AF11</f>
        <v>0.6953009259259259</v>
      </c>
      <c r="AK11" s="19">
        <v>1</v>
      </c>
      <c r="AL11" s="19">
        <v>1</v>
      </c>
      <c r="AM11" s="19">
        <v>1</v>
      </c>
      <c r="AN11" s="19">
        <v>1</v>
      </c>
      <c r="AO11" s="19">
        <v>1</v>
      </c>
      <c r="AP11" s="19">
        <v>1</v>
      </c>
      <c r="AQ11" s="19">
        <v>1</v>
      </c>
      <c r="AR11" s="19">
        <v>1</v>
      </c>
      <c r="AS11" s="21">
        <f t="shared" si="5"/>
        <v>8</v>
      </c>
      <c r="AT11" s="22">
        <v>0.8085300925925926</v>
      </c>
      <c r="AU11" s="23">
        <f ca="1" t="shared" si="6"/>
        <v>0.11322916666666671</v>
      </c>
      <c r="AV11" s="18">
        <v>0</v>
      </c>
      <c r="AW11" s="24">
        <v>0.4479166666666667</v>
      </c>
      <c r="AX11" s="26">
        <v>1</v>
      </c>
      <c r="AY11" s="19">
        <v>1</v>
      </c>
      <c r="AZ11" s="19">
        <v>1</v>
      </c>
      <c r="BA11" s="19" t="s">
        <v>187</v>
      </c>
      <c r="BB11" s="19" t="s">
        <v>187</v>
      </c>
      <c r="BC11" s="19">
        <v>1</v>
      </c>
      <c r="BD11" s="19" t="s">
        <v>187</v>
      </c>
      <c r="BE11" s="19" t="s">
        <v>187</v>
      </c>
      <c r="BF11" s="19">
        <v>1</v>
      </c>
      <c r="BG11" s="19">
        <v>1</v>
      </c>
      <c r="BH11" s="19">
        <v>1</v>
      </c>
      <c r="BI11" s="19">
        <v>1</v>
      </c>
      <c r="BJ11" s="19">
        <v>1</v>
      </c>
      <c r="BK11" s="19">
        <v>1</v>
      </c>
      <c r="BL11" s="19">
        <v>1</v>
      </c>
      <c r="BM11" s="19">
        <v>1</v>
      </c>
      <c r="BN11" s="19">
        <v>1</v>
      </c>
      <c r="BO11" s="19">
        <v>1</v>
      </c>
      <c r="BP11" s="19">
        <v>1</v>
      </c>
      <c r="BQ11" s="19">
        <v>1</v>
      </c>
      <c r="BR11" s="19">
        <v>1</v>
      </c>
      <c r="BS11" s="19">
        <v>1</v>
      </c>
      <c r="BT11" s="19">
        <v>1</v>
      </c>
      <c r="BU11" s="19">
        <v>1</v>
      </c>
      <c r="BV11" s="17">
        <v>1</v>
      </c>
      <c r="BW11" s="34">
        <f t="shared" si="7"/>
        <v>21</v>
      </c>
      <c r="BX11" s="22">
        <v>0.5804398148148148</v>
      </c>
      <c r="BY11" s="23">
        <f ca="1" t="shared" si="8"/>
        <v>0.13252314814814808</v>
      </c>
      <c r="BZ11" s="18">
        <f ca="1" t="shared" si="12"/>
        <v>0</v>
      </c>
      <c r="CA11" s="21">
        <f ca="1" t="shared" si="9"/>
        <v>4</v>
      </c>
      <c r="CB11" s="21">
        <f t="shared" si="10"/>
        <v>42</v>
      </c>
      <c r="CC11" s="18">
        <f ca="1" t="shared" si="11"/>
        <v>0.39660879629629625</v>
      </c>
      <c r="CD11" s="25">
        <v>5</v>
      </c>
    </row>
    <row r="12" spans="1:82" ht="12.75">
      <c r="A12" s="17">
        <v>6</v>
      </c>
      <c r="B12" s="5">
        <v>202</v>
      </c>
      <c r="C12" s="6" t="s">
        <v>34</v>
      </c>
      <c r="D12" s="6" t="s">
        <v>35</v>
      </c>
      <c r="E12" s="21" t="e">
        <f>VLOOKUP($B12,список!$A$5:$E$48,5)</f>
        <v>#N/A</v>
      </c>
      <c r="F12" s="18">
        <v>0.47430555555555554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>
        <v>1</v>
      </c>
      <c r="O12" s="26">
        <v>1</v>
      </c>
      <c r="P12" s="26">
        <v>1</v>
      </c>
      <c r="Q12" s="26">
        <v>1</v>
      </c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19" t="s">
        <v>187</v>
      </c>
      <c r="X12" s="19" t="s">
        <v>187</v>
      </c>
      <c r="Y12" s="20" t="s">
        <v>187</v>
      </c>
      <c r="Z12" s="20" t="s">
        <v>187</v>
      </c>
      <c r="AA12" s="17">
        <v>0</v>
      </c>
      <c r="AB12" s="17"/>
      <c r="AC12" s="17" t="str">
        <f ca="1" t="shared" si="0"/>
        <v>нет финиша</v>
      </c>
      <c r="AD12" s="18">
        <f ca="1" t="shared" si="1"/>
        <v>0</v>
      </c>
      <c r="AE12" s="18">
        <f t="shared" si="2"/>
        <v>0</v>
      </c>
      <c r="AF12" s="17">
        <f t="shared" si="3"/>
      </c>
      <c r="AG12" s="17">
        <v>0</v>
      </c>
      <c r="AH12" s="17">
        <v>5</v>
      </c>
      <c r="AI12" s="18">
        <f t="shared" si="4"/>
        <v>0.010416666666666666</v>
      </c>
      <c r="AJ12" s="18">
        <v>0.71875</v>
      </c>
      <c r="AK12" s="19"/>
      <c r="AL12" s="19"/>
      <c r="AM12" s="19"/>
      <c r="AN12" s="19"/>
      <c r="AO12" s="19"/>
      <c r="AP12" s="19"/>
      <c r="AQ12" s="19"/>
      <c r="AR12" s="19"/>
      <c r="AS12" s="21">
        <f t="shared" si="5"/>
        <v>0</v>
      </c>
      <c r="AT12" s="17"/>
      <c r="AU12" s="17" t="str">
        <f ca="1" t="shared" si="6"/>
        <v>нет финиша</v>
      </c>
      <c r="AV12" s="18">
        <v>0</v>
      </c>
      <c r="AW12" s="24">
        <v>0.44930555555555557</v>
      </c>
      <c r="AX12" s="26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7"/>
      <c r="BW12" s="34">
        <f t="shared" si="7"/>
        <v>0</v>
      </c>
      <c r="BX12" s="17"/>
      <c r="BY12" s="17" t="str">
        <f ca="1" t="shared" si="8"/>
        <v>нет финиша</v>
      </c>
      <c r="BZ12" s="18">
        <f ca="1" t="shared" si="12"/>
        <v>0</v>
      </c>
      <c r="CA12" s="21">
        <f ca="1" t="shared" si="9"/>
        <v>0</v>
      </c>
      <c r="CB12" s="21">
        <f t="shared" si="10"/>
        <v>0</v>
      </c>
      <c r="CC12" s="18">
        <f ca="1" t="shared" si="11"/>
        <v>0.010416666666666666</v>
      </c>
      <c r="CD12" s="17"/>
    </row>
    <row r="13" spans="1:82" ht="25.5">
      <c r="A13" s="17">
        <v>7</v>
      </c>
      <c r="B13" s="5">
        <v>201</v>
      </c>
      <c r="C13" s="6" t="s">
        <v>24</v>
      </c>
      <c r="D13" s="6" t="s">
        <v>25</v>
      </c>
      <c r="E13" s="6" t="s">
        <v>26</v>
      </c>
      <c r="F13" s="18">
        <v>0.4722222222222222</v>
      </c>
      <c r="G13" s="26"/>
      <c r="H13" s="2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26">
        <f>SUM(G13:Z13)</f>
        <v>0</v>
      </c>
      <c r="AB13" s="17"/>
      <c r="AC13" s="17" t="str">
        <f ca="1" t="shared" si="0"/>
        <v>нет финиша</v>
      </c>
      <c r="AD13" s="18">
        <f ca="1" t="shared" si="1"/>
        <v>0</v>
      </c>
      <c r="AE13" s="18">
        <f t="shared" si="2"/>
        <v>0</v>
      </c>
      <c r="AF13" s="17">
        <f t="shared" si="3"/>
      </c>
      <c r="AG13" s="17"/>
      <c r="AH13" s="17">
        <v>4</v>
      </c>
      <c r="AI13" s="18">
        <f t="shared" si="4"/>
        <v>0.0125</v>
      </c>
      <c r="AJ13" s="18">
        <v>0.71875</v>
      </c>
      <c r="AK13" s="19"/>
      <c r="AL13" s="19"/>
      <c r="AM13" s="19"/>
      <c r="AN13" s="19"/>
      <c r="AO13" s="19"/>
      <c r="AP13" s="19"/>
      <c r="AQ13" s="19"/>
      <c r="AR13" s="19"/>
      <c r="AS13" s="21">
        <f t="shared" si="5"/>
        <v>0</v>
      </c>
      <c r="AT13" s="17"/>
      <c r="AU13" s="17" t="str">
        <f ca="1" t="shared" si="6"/>
        <v>нет финиша</v>
      </c>
      <c r="AV13" s="18">
        <v>0</v>
      </c>
      <c r="AW13" s="24">
        <v>0.45</v>
      </c>
      <c r="AX13" s="26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7"/>
      <c r="BW13" s="34">
        <f t="shared" si="7"/>
        <v>0</v>
      </c>
      <c r="BX13" s="17"/>
      <c r="BY13" s="17" t="str">
        <f ca="1" t="shared" si="8"/>
        <v>нет финиша</v>
      </c>
      <c r="BZ13" s="18">
        <f ca="1" t="shared" si="12"/>
        <v>0</v>
      </c>
      <c r="CA13" s="21">
        <f ca="1" t="shared" si="9"/>
        <v>0</v>
      </c>
      <c r="CB13" s="21">
        <f t="shared" si="10"/>
        <v>0</v>
      </c>
      <c r="CC13" s="18">
        <f ca="1" t="shared" si="11"/>
        <v>0.0125</v>
      </c>
      <c r="CD13" s="17"/>
    </row>
    <row r="14" spans="1:82" ht="12.75">
      <c r="A14" s="17">
        <v>8</v>
      </c>
      <c r="B14" s="5">
        <v>215</v>
      </c>
      <c r="C14" s="6" t="s">
        <v>17</v>
      </c>
      <c r="D14" s="6" t="s">
        <v>18</v>
      </c>
      <c r="E14" s="6" t="s">
        <v>19</v>
      </c>
      <c r="F14" s="18">
        <v>0.4708333333333333</v>
      </c>
      <c r="G14" s="26"/>
      <c r="H14" s="2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26">
        <f>SUM(G14:Z14)</f>
        <v>0</v>
      </c>
      <c r="AB14" s="17"/>
      <c r="AC14" s="17" t="str">
        <f ca="1" t="shared" si="0"/>
        <v>нет финиша</v>
      </c>
      <c r="AD14" s="18">
        <f ca="1" t="shared" si="1"/>
        <v>0</v>
      </c>
      <c r="AE14" s="18">
        <f t="shared" si="2"/>
        <v>0</v>
      </c>
      <c r="AF14" s="17">
        <f t="shared" si="3"/>
      </c>
      <c r="AG14" s="17"/>
      <c r="AH14" s="17">
        <v>0</v>
      </c>
      <c r="AI14" s="18">
        <f t="shared" si="4"/>
        <v>0.020833333333333332</v>
      </c>
      <c r="AJ14" s="18">
        <f>AF14</f>
      </c>
      <c r="AK14" s="19"/>
      <c r="AL14" s="19"/>
      <c r="AM14" s="19"/>
      <c r="AN14" s="19"/>
      <c r="AO14" s="19"/>
      <c r="AP14" s="19"/>
      <c r="AQ14" s="19"/>
      <c r="AR14" s="19"/>
      <c r="AS14" s="21">
        <f t="shared" si="5"/>
        <v>0</v>
      </c>
      <c r="AT14" s="17"/>
      <c r="AU14" s="17" t="str">
        <f ca="1" t="shared" si="6"/>
        <v>нет финиша</v>
      </c>
      <c r="AV14" s="18">
        <v>0</v>
      </c>
      <c r="AW14" s="24">
        <v>0.45069444444444445</v>
      </c>
      <c r="AX14" s="26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7"/>
      <c r="BW14" s="34">
        <f t="shared" si="7"/>
        <v>0</v>
      </c>
      <c r="BX14" s="17"/>
      <c r="BY14" s="17" t="str">
        <f ca="1" t="shared" si="8"/>
        <v>нет финиша</v>
      </c>
      <c r="BZ14" s="18">
        <f ca="1" t="shared" si="12"/>
        <v>0</v>
      </c>
      <c r="CA14" s="21">
        <f ca="1" t="shared" si="9"/>
        <v>0</v>
      </c>
      <c r="CB14" s="21">
        <f t="shared" si="10"/>
        <v>0</v>
      </c>
      <c r="CC14" s="18">
        <f ca="1" t="shared" si="11"/>
        <v>0.020833333333333332</v>
      </c>
      <c r="CD14" s="17"/>
    </row>
    <row r="15" spans="1:82" ht="12.75">
      <c r="A15" s="17">
        <v>9</v>
      </c>
      <c r="B15" s="5">
        <v>214</v>
      </c>
      <c r="C15" s="6" t="s">
        <v>6</v>
      </c>
      <c r="D15" s="6" t="s">
        <v>7</v>
      </c>
      <c r="E15" s="21" t="str">
        <f>VLOOKUP($B15,список!$A$5:$E$48,5)</f>
        <v>Громотуха</v>
      </c>
      <c r="F15" s="18">
        <v>0.46875</v>
      </c>
      <c r="G15" s="26"/>
      <c r="H15" s="2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26">
        <f>SUM(G15:Z15)</f>
        <v>0</v>
      </c>
      <c r="AB15" s="22"/>
      <c r="AC15" s="17" t="str">
        <f ca="1" t="shared" si="0"/>
        <v>нет финиша</v>
      </c>
      <c r="AD15" s="18">
        <f ca="1" t="shared" si="1"/>
        <v>0</v>
      </c>
      <c r="AE15" s="18">
        <f t="shared" si="2"/>
        <v>0</v>
      </c>
      <c r="AF15" s="17">
        <f t="shared" si="3"/>
      </c>
      <c r="AG15" s="17"/>
      <c r="AH15" s="17">
        <v>0</v>
      </c>
      <c r="AI15" s="18">
        <f t="shared" si="4"/>
        <v>0.020833333333333332</v>
      </c>
      <c r="AJ15" s="18">
        <f>AF15</f>
      </c>
      <c r="AK15" s="19"/>
      <c r="AL15" s="19"/>
      <c r="AM15" s="19"/>
      <c r="AN15" s="19"/>
      <c r="AO15" s="19"/>
      <c r="AP15" s="19"/>
      <c r="AQ15" s="19"/>
      <c r="AR15" s="19"/>
      <c r="AS15" s="21">
        <f t="shared" si="5"/>
        <v>0</v>
      </c>
      <c r="AT15" s="17"/>
      <c r="AU15" s="17" t="str">
        <f ca="1" t="shared" si="6"/>
        <v>нет финиша</v>
      </c>
      <c r="AV15" s="18">
        <v>0</v>
      </c>
      <c r="AW15" s="24">
        <v>0.4513888888888889</v>
      </c>
      <c r="AX15" s="26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7"/>
      <c r="BW15" s="34">
        <f t="shared" si="7"/>
        <v>0</v>
      </c>
      <c r="BX15" s="22"/>
      <c r="BY15" s="17" t="str">
        <f ca="1" t="shared" si="8"/>
        <v>нет финиша</v>
      </c>
      <c r="BZ15" s="18">
        <f ca="1" t="shared" si="12"/>
        <v>0</v>
      </c>
      <c r="CA15" s="21">
        <f ca="1" t="shared" si="9"/>
        <v>0</v>
      </c>
      <c r="CB15" s="21">
        <f t="shared" si="10"/>
        <v>0</v>
      </c>
      <c r="CC15" s="18">
        <f ca="1" t="shared" si="11"/>
        <v>0.020833333333333332</v>
      </c>
      <c r="CD15" s="17"/>
    </row>
    <row r="16" spans="31:73" ht="12.75">
      <c r="AE16" s="7"/>
      <c r="AJ16" s="7"/>
      <c r="AK16" s="27"/>
      <c r="AL16" s="27"/>
      <c r="AM16" s="27"/>
      <c r="AN16" s="27"/>
      <c r="AO16" s="27"/>
      <c r="AP16" s="27"/>
      <c r="AQ16" s="27"/>
      <c r="AR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</row>
    <row r="17" spans="37:73" ht="12.75">
      <c r="AK17" s="27"/>
      <c r="AL17" s="27"/>
      <c r="AM17" s="27"/>
      <c r="AN17" s="27"/>
      <c r="AO17" s="27"/>
      <c r="AP17" s="27"/>
      <c r="AQ17" s="27"/>
      <c r="AR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</row>
    <row r="18" spans="3:73" ht="12.75">
      <c r="C18" t="s">
        <v>188</v>
      </c>
      <c r="AA18" t="s">
        <v>189</v>
      </c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</row>
  </sheetData>
  <mergeCells count="4">
    <mergeCell ref="F5:AD5"/>
    <mergeCell ref="AE5:AI5"/>
    <mergeCell ref="AJ5:AV5"/>
    <mergeCell ref="AW5:BZ5"/>
  </mergeCells>
  <conditionalFormatting sqref="I10:Z11 I13:Z15 W12:Z15 AK7:AK8 AK10:AK17 AL7:AR17 AY7:BU18">
    <cfRule type="cellIs" priority="1" dxfId="0" operator="equal" stopIfTrue="1">
      <formula>" "</formula>
    </cfRule>
  </conditionalFormatting>
  <printOptions/>
  <pageMargins left="0.18680555555555556" right="0.1875" top="0.16805555555555557" bottom="0.2520833333333333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30"/>
  <sheetViews>
    <sheetView workbookViewId="0" topLeftCell="A1">
      <selection activeCell="F7" sqref="F7"/>
    </sheetView>
  </sheetViews>
  <sheetFormatPr defaultColWidth="9.140625" defaultRowHeight="12.75" outlineLevelCol="4"/>
  <cols>
    <col min="1" max="1" width="4.421875" style="0" customWidth="1"/>
    <col min="2" max="2" width="5.421875" style="0" customWidth="1"/>
    <col min="3" max="3" width="20.00390625" style="0" customWidth="1"/>
    <col min="4" max="4" width="19.28125" style="0" customWidth="1"/>
    <col min="5" max="5" width="11.28125" style="0" customWidth="1"/>
    <col min="6" max="6" width="8.00390625" style="0" customWidth="1" outlineLevel="3"/>
    <col min="7" max="18" width="3.421875" style="0" customWidth="1" outlineLevel="4"/>
    <col min="19" max="19" width="5.28125" style="37" customWidth="1" outlineLevel="3"/>
    <col min="20" max="20" width="8.421875" style="0" customWidth="1" outlineLevel="3"/>
    <col min="21" max="21" width="11.421875" style="0" customWidth="1" outlineLevel="2"/>
    <col min="22" max="22" width="4.00390625" style="37" customWidth="1"/>
    <col min="23" max="23" width="8.00390625" style="0" customWidth="1"/>
    <col min="24" max="24" width="11.57421875" style="0" customWidth="1"/>
    <col min="25" max="25" width="11.57421875" style="7" customWidth="1"/>
    <col min="26" max="201" width="11.57421875" style="0" customWidth="1"/>
    <col min="202" max="16384" width="12.57421875" style="0" customWidth="1"/>
  </cols>
  <sheetData>
    <row r="1" spans="28:31" ht="32.25" customHeight="1">
      <c r="AB1" s="8"/>
      <c r="AE1" s="7"/>
    </row>
    <row r="2" spans="19:31" ht="33.75" customHeight="1">
      <c r="S2" s="38" t="s">
        <v>83</v>
      </c>
      <c r="AE2" s="7"/>
    </row>
    <row r="3" spans="5:31" ht="38.25" customHeight="1">
      <c r="E3" s="10" t="s">
        <v>190</v>
      </c>
      <c r="S3" s="38" t="s">
        <v>191</v>
      </c>
      <c r="AE3" s="7"/>
    </row>
    <row r="5" spans="1:25" s="12" customFormat="1" ht="12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Y5" s="39"/>
    </row>
    <row r="6" spans="1:25" s="14" customFormat="1" ht="25.5">
      <c r="A6" s="29" t="s">
        <v>120</v>
      </c>
      <c r="B6" s="30" t="s">
        <v>121</v>
      </c>
      <c r="C6" s="30" t="s">
        <v>122</v>
      </c>
      <c r="D6" s="30" t="s">
        <v>123</v>
      </c>
      <c r="E6" s="30" t="s">
        <v>124</v>
      </c>
      <c r="F6" s="30" t="s">
        <v>125</v>
      </c>
      <c r="G6" s="30">
        <v>1</v>
      </c>
      <c r="H6" s="30">
        <v>2</v>
      </c>
      <c r="I6" s="30">
        <v>3</v>
      </c>
      <c r="J6" s="30">
        <v>4</v>
      </c>
      <c r="K6" s="30">
        <v>5</v>
      </c>
      <c r="L6" s="30">
        <v>6</v>
      </c>
      <c r="M6" s="30">
        <v>7</v>
      </c>
      <c r="N6" s="30">
        <v>8</v>
      </c>
      <c r="O6" s="30">
        <v>9</v>
      </c>
      <c r="P6" s="30">
        <v>10</v>
      </c>
      <c r="Q6" s="30">
        <v>11</v>
      </c>
      <c r="R6" s="30">
        <v>12</v>
      </c>
      <c r="S6" s="30" t="s">
        <v>144</v>
      </c>
      <c r="T6" s="30" t="s">
        <v>145</v>
      </c>
      <c r="U6" s="30" t="s">
        <v>146</v>
      </c>
      <c r="V6" s="30" t="s">
        <v>185</v>
      </c>
      <c r="W6" s="30" t="s">
        <v>186</v>
      </c>
      <c r="Y6" s="15"/>
    </row>
    <row r="7" spans="1:25" ht="15.75">
      <c r="A7" s="25">
        <v>1</v>
      </c>
      <c r="B7" s="5">
        <v>105</v>
      </c>
      <c r="C7" s="6" t="s">
        <v>90</v>
      </c>
      <c r="D7" s="6" t="s">
        <v>91</v>
      </c>
      <c r="E7" s="6" t="s">
        <v>92</v>
      </c>
      <c r="F7" s="18">
        <v>0.4611111111111111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40">
        <f aca="true" t="shared" si="0" ref="S7:S17">SUM(G7:R7)</f>
        <v>12</v>
      </c>
      <c r="T7" s="22">
        <v>0.6493055555555556</v>
      </c>
      <c r="U7" s="18">
        <v>0.1881944444444445</v>
      </c>
      <c r="V7" s="40">
        <f aca="true" t="shared" si="1" ref="V7:V17">$S7</f>
        <v>12</v>
      </c>
      <c r="W7" s="25">
        <v>1</v>
      </c>
      <c r="Y7"/>
    </row>
    <row r="8" spans="1:25" ht="15.75">
      <c r="A8" s="25">
        <v>2</v>
      </c>
      <c r="B8" s="5">
        <v>106</v>
      </c>
      <c r="C8" s="6" t="s">
        <v>93</v>
      </c>
      <c r="D8" s="6" t="s">
        <v>94</v>
      </c>
      <c r="E8" s="6" t="s">
        <v>95</v>
      </c>
      <c r="F8" s="18">
        <v>0.4618055555555555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40">
        <f t="shared" si="0"/>
        <v>12</v>
      </c>
      <c r="T8" s="22">
        <v>0.6548611111111111</v>
      </c>
      <c r="U8" s="18">
        <v>0.1930555555555556</v>
      </c>
      <c r="V8" s="40">
        <f t="shared" si="1"/>
        <v>12</v>
      </c>
      <c r="W8" s="25">
        <v>2</v>
      </c>
      <c r="Y8"/>
    </row>
    <row r="9" spans="1:25" ht="26.25">
      <c r="A9" s="25">
        <v>3</v>
      </c>
      <c r="B9" s="5">
        <v>111</v>
      </c>
      <c r="C9" s="6" t="s">
        <v>101</v>
      </c>
      <c r="D9" s="6" t="s">
        <v>102</v>
      </c>
      <c r="E9" s="6" t="s">
        <v>103</v>
      </c>
      <c r="F9" s="18">
        <v>0.46388888888888885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40">
        <f t="shared" si="0"/>
        <v>12</v>
      </c>
      <c r="T9" s="22">
        <v>0.6618055555555555</v>
      </c>
      <c r="U9" s="18">
        <v>0.19791666666666669</v>
      </c>
      <c r="V9" s="40">
        <f t="shared" si="1"/>
        <v>12</v>
      </c>
      <c r="W9" s="25">
        <v>3</v>
      </c>
      <c r="Y9"/>
    </row>
    <row r="10" spans="1:25" ht="15">
      <c r="A10" s="41">
        <v>4</v>
      </c>
      <c r="B10" s="5">
        <v>107</v>
      </c>
      <c r="C10" s="6" t="s">
        <v>96</v>
      </c>
      <c r="D10" s="6" t="s">
        <v>97</v>
      </c>
      <c r="E10" s="6" t="s">
        <v>98</v>
      </c>
      <c r="F10" s="18">
        <v>0.4625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40">
        <f t="shared" si="0"/>
        <v>12</v>
      </c>
      <c r="T10" s="22">
        <v>0.7158217592592593</v>
      </c>
      <c r="U10" s="18">
        <v>0.2533217592592593</v>
      </c>
      <c r="V10" s="40">
        <f t="shared" si="1"/>
        <v>12</v>
      </c>
      <c r="W10" s="41">
        <v>4</v>
      </c>
      <c r="Y10"/>
    </row>
    <row r="11" spans="1:25" ht="25.5">
      <c r="A11" s="41">
        <v>5</v>
      </c>
      <c r="B11" s="5">
        <v>101</v>
      </c>
      <c r="C11" s="6" t="s">
        <v>81</v>
      </c>
      <c r="D11" s="6" t="s">
        <v>82</v>
      </c>
      <c r="E11" s="6" t="s">
        <v>84</v>
      </c>
      <c r="F11" s="18">
        <v>0.4583333333333333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40">
        <f t="shared" si="0"/>
        <v>12</v>
      </c>
      <c r="T11" s="22">
        <v>0.7317824074074074</v>
      </c>
      <c r="U11" s="18">
        <v>0.2734490740740741</v>
      </c>
      <c r="V11" s="40">
        <f t="shared" si="1"/>
        <v>12</v>
      </c>
      <c r="W11" s="41">
        <v>5</v>
      </c>
      <c r="Y11"/>
    </row>
    <row r="12" spans="1:25" ht="15">
      <c r="A12" s="41">
        <v>6</v>
      </c>
      <c r="B12" s="5">
        <v>110</v>
      </c>
      <c r="C12" s="6" t="s">
        <v>99</v>
      </c>
      <c r="D12" s="6" t="s">
        <v>100</v>
      </c>
      <c r="E12" s="6"/>
      <c r="F12" s="18">
        <v>0.4631944444444444</v>
      </c>
      <c r="G12" s="19">
        <v>1</v>
      </c>
      <c r="H12" s="19">
        <v>1</v>
      </c>
      <c r="I12" s="19" t="s">
        <v>187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40">
        <f t="shared" si="0"/>
        <v>11</v>
      </c>
      <c r="T12" s="22">
        <v>0.7078703703703704</v>
      </c>
      <c r="U12" s="18">
        <v>0.24467592592592596</v>
      </c>
      <c r="V12" s="40">
        <f t="shared" si="1"/>
        <v>11</v>
      </c>
      <c r="W12" s="41">
        <v>6</v>
      </c>
      <c r="Y12"/>
    </row>
    <row r="13" spans="1:25" ht="15">
      <c r="A13" s="41">
        <v>7</v>
      </c>
      <c r="B13" s="42">
        <v>113</v>
      </c>
      <c r="C13" s="43" t="s">
        <v>107</v>
      </c>
      <c r="D13" s="43" t="s">
        <v>108</v>
      </c>
      <c r="E13" s="43" t="s">
        <v>109</v>
      </c>
      <c r="F13" s="18">
        <v>0.46527777777777773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 t="s">
        <v>187</v>
      </c>
      <c r="O13" s="19" t="s">
        <v>187</v>
      </c>
      <c r="P13" s="19" t="s">
        <v>187</v>
      </c>
      <c r="Q13" s="19">
        <v>1</v>
      </c>
      <c r="R13" s="19" t="s">
        <v>187</v>
      </c>
      <c r="S13" s="40">
        <f t="shared" si="0"/>
        <v>8</v>
      </c>
      <c r="T13" s="22">
        <v>0.6354166666666666</v>
      </c>
      <c r="U13" s="18">
        <v>0.1701388888888889</v>
      </c>
      <c r="V13" s="40">
        <f t="shared" si="1"/>
        <v>8</v>
      </c>
      <c r="W13" s="41">
        <v>7</v>
      </c>
      <c r="Y13"/>
    </row>
    <row r="14" spans="1:25" ht="15">
      <c r="A14" s="41">
        <v>8</v>
      </c>
      <c r="B14" s="5">
        <v>103</v>
      </c>
      <c r="C14" s="6" t="s">
        <v>88</v>
      </c>
      <c r="D14" s="6" t="s">
        <v>89</v>
      </c>
      <c r="E14" s="6"/>
      <c r="F14" s="18">
        <v>0.4597222222222222</v>
      </c>
      <c r="G14" s="19" t="s">
        <v>187</v>
      </c>
      <c r="H14" s="19">
        <v>1</v>
      </c>
      <c r="I14" s="19" t="s">
        <v>187</v>
      </c>
      <c r="J14" s="19">
        <v>1</v>
      </c>
      <c r="K14" s="19" t="s">
        <v>187</v>
      </c>
      <c r="L14" s="44" t="s">
        <v>187</v>
      </c>
      <c r="M14" s="19" t="s">
        <v>187</v>
      </c>
      <c r="N14" s="19" t="s">
        <v>187</v>
      </c>
      <c r="O14" s="19" t="s">
        <v>187</v>
      </c>
      <c r="P14" s="19" t="s">
        <v>187</v>
      </c>
      <c r="Q14" s="19" t="s">
        <v>187</v>
      </c>
      <c r="R14" s="19">
        <v>1</v>
      </c>
      <c r="S14" s="40">
        <f t="shared" si="0"/>
        <v>3</v>
      </c>
      <c r="T14" s="22">
        <v>0.6659722222222222</v>
      </c>
      <c r="U14" s="18">
        <v>0.20625</v>
      </c>
      <c r="V14" s="40">
        <f t="shared" si="1"/>
        <v>3</v>
      </c>
      <c r="W14" s="41">
        <v>8</v>
      </c>
      <c r="Y14"/>
    </row>
    <row r="15" spans="1:25" ht="15">
      <c r="A15" s="41">
        <v>9</v>
      </c>
      <c r="B15" s="5">
        <v>102</v>
      </c>
      <c r="C15" s="6" t="s">
        <v>85</v>
      </c>
      <c r="D15" s="6" t="s">
        <v>86</v>
      </c>
      <c r="E15" s="6" t="s">
        <v>87</v>
      </c>
      <c r="F15" s="18">
        <v>0.45902777777777776</v>
      </c>
      <c r="G15" s="19" t="s">
        <v>187</v>
      </c>
      <c r="H15" s="19" t="s">
        <v>187</v>
      </c>
      <c r="I15" s="20" t="s">
        <v>187</v>
      </c>
      <c r="J15" s="20" t="s">
        <v>187</v>
      </c>
      <c r="K15" s="20" t="s">
        <v>187</v>
      </c>
      <c r="L15" s="20" t="s">
        <v>187</v>
      </c>
      <c r="M15" s="20" t="s">
        <v>187</v>
      </c>
      <c r="N15" s="20" t="s">
        <v>187</v>
      </c>
      <c r="O15" s="20" t="s">
        <v>187</v>
      </c>
      <c r="P15" s="20" t="s">
        <v>187</v>
      </c>
      <c r="Q15" s="20" t="s">
        <v>187</v>
      </c>
      <c r="R15" s="20" t="s">
        <v>187</v>
      </c>
      <c r="S15" s="40">
        <f t="shared" si="0"/>
        <v>0</v>
      </c>
      <c r="T15" s="22">
        <v>0.6798611111111111</v>
      </c>
      <c r="U15" s="18">
        <v>0.22083333333333338</v>
      </c>
      <c r="V15" s="40">
        <f t="shared" si="1"/>
        <v>0</v>
      </c>
      <c r="W15" s="41">
        <v>9</v>
      </c>
      <c r="Y15"/>
    </row>
    <row r="16" spans="1:25" ht="15">
      <c r="A16" s="41">
        <v>10</v>
      </c>
      <c r="B16" s="5">
        <v>112</v>
      </c>
      <c r="C16" s="6" t="s">
        <v>104</v>
      </c>
      <c r="D16" s="6" t="s">
        <v>105</v>
      </c>
      <c r="E16" s="6" t="s">
        <v>106</v>
      </c>
      <c r="F16" s="18">
        <v>0.4645833333333333</v>
      </c>
      <c r="G16" s="19" t="s">
        <v>187</v>
      </c>
      <c r="H16" s="19" t="s">
        <v>187</v>
      </c>
      <c r="I16" s="20" t="s">
        <v>187</v>
      </c>
      <c r="J16" s="20" t="s">
        <v>187</v>
      </c>
      <c r="K16" s="20" t="s">
        <v>187</v>
      </c>
      <c r="L16" s="20" t="s">
        <v>187</v>
      </c>
      <c r="M16" s="20" t="s">
        <v>187</v>
      </c>
      <c r="N16" s="20" t="s">
        <v>187</v>
      </c>
      <c r="O16" s="20" t="s">
        <v>187</v>
      </c>
      <c r="P16" s="20" t="s">
        <v>187</v>
      </c>
      <c r="Q16" s="20" t="s">
        <v>187</v>
      </c>
      <c r="R16" s="20" t="s">
        <v>187</v>
      </c>
      <c r="S16" s="40">
        <f t="shared" si="0"/>
        <v>0</v>
      </c>
      <c r="T16" s="22">
        <v>0.7078703703703704</v>
      </c>
      <c r="U16" s="18">
        <v>0.24328703703703708</v>
      </c>
      <c r="V16" s="40">
        <f t="shared" si="1"/>
        <v>0</v>
      </c>
      <c r="W16" s="41">
        <v>10</v>
      </c>
      <c r="Y16"/>
    </row>
    <row r="17" spans="1:25" ht="25.5">
      <c r="A17" s="41">
        <v>11</v>
      </c>
      <c r="B17" s="42">
        <v>115</v>
      </c>
      <c r="C17" s="43" t="s">
        <v>110</v>
      </c>
      <c r="D17" s="43" t="s">
        <v>111</v>
      </c>
      <c r="E17" s="43" t="s">
        <v>112</v>
      </c>
      <c r="F17" s="18">
        <v>0.4659722222222222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0">
        <f t="shared" si="0"/>
        <v>0</v>
      </c>
      <c r="T17" s="17"/>
      <c r="U17" s="18" t="s">
        <v>192</v>
      </c>
      <c r="V17" s="40">
        <f t="shared" si="1"/>
        <v>0</v>
      </c>
      <c r="W17" s="41">
        <v>11</v>
      </c>
      <c r="Y17"/>
    </row>
    <row r="19" spans="3:68" ht="12.75">
      <c r="C19" t="s">
        <v>188</v>
      </c>
      <c r="F19" t="s">
        <v>189</v>
      </c>
      <c r="AE19" s="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ht="12.75">
      <c r="AE20" s="7"/>
    </row>
    <row r="21" ht="12.75">
      <c r="AE21" s="7"/>
    </row>
    <row r="22" ht="12.75">
      <c r="AE22" s="7"/>
    </row>
    <row r="23" spans="5:31" ht="12.75">
      <c r="E23" t="s">
        <v>193</v>
      </c>
      <c r="G23" s="27" t="s">
        <v>187</v>
      </c>
      <c r="AE23" s="7"/>
    </row>
    <row r="24" ht="12.75">
      <c r="AE24" s="7"/>
    </row>
    <row r="25" ht="12.75">
      <c r="AE25" s="7"/>
    </row>
    <row r="26" ht="12.75">
      <c r="AE26" s="7"/>
    </row>
    <row r="27" ht="12.75">
      <c r="AE27" s="7"/>
    </row>
    <row r="28" ht="12.75">
      <c r="AE28" s="7"/>
    </row>
    <row r="29" ht="12.75">
      <c r="AE29" s="7"/>
    </row>
    <row r="30" ht="12.75">
      <c r="AE30" s="7"/>
    </row>
  </sheetData>
  <conditionalFormatting sqref="AT19:BP19">
    <cfRule type="cellIs" priority="1" dxfId="0" operator="equal" stopIfTrue="1">
      <formula>" "</formula>
    </cfRule>
  </conditionalFormatting>
  <conditionalFormatting sqref="G7:R17 G23">
    <cfRule type="cellIs" priority="2" dxfId="0" operator="equal" stopIfTrue="1">
      <formula>" "</formula>
    </cfRule>
  </conditionalFormatting>
  <printOptions/>
  <pageMargins left="0.18680555555555556" right="0.1875" top="0.43333333333333335" bottom="0.2520833333333333" header="0.16805555555555557" footer="0.5118055555555555"/>
  <pageSetup horizontalDpi="300" verticalDpi="300" orientation="landscape" paperSize="9"/>
  <headerFooter alignWithMargins="0">
    <oddHeader>&amp;C&amp;"Times New Roman,Обычный"&amp;12&amp;A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A9" sqref="A9"/>
    </sheetView>
  </sheetViews>
  <sheetFormatPr defaultColWidth="9.140625" defaultRowHeight="12.75"/>
  <cols>
    <col min="1" max="1" width="11.57421875" style="0" customWidth="1"/>
    <col min="2" max="2" width="81.00390625" style="0" customWidth="1"/>
    <col min="3" max="16384" width="11.57421875" style="0" customWidth="1"/>
  </cols>
  <sheetData>
    <row r="2" spans="1:2" ht="12.75">
      <c r="A2" t="s">
        <v>194</v>
      </c>
      <c r="B2" t="s">
        <v>195</v>
      </c>
    </row>
    <row r="3" spans="1:2" ht="12.75">
      <c r="A3" s="45">
        <v>0.4583333333333333</v>
      </c>
      <c r="B3" t="s">
        <v>196</v>
      </c>
    </row>
    <row r="4" spans="1:2" ht="12.75">
      <c r="A4" s="45">
        <v>0.6666666666666666</v>
      </c>
      <c r="B4" t="s">
        <v>197</v>
      </c>
    </row>
    <row r="5" spans="1:2" ht="12.75">
      <c r="A5" s="45">
        <v>0.71875</v>
      </c>
      <c r="B5" t="s">
        <v>198</v>
      </c>
    </row>
    <row r="6" spans="1:2" ht="12.75">
      <c r="A6" s="45">
        <v>0.8333333333333334</v>
      </c>
      <c r="B6" t="s">
        <v>199</v>
      </c>
    </row>
    <row r="7" spans="1:2" ht="12.75">
      <c r="A7" s="45">
        <v>0.4375</v>
      </c>
      <c r="B7" t="s">
        <v>200</v>
      </c>
    </row>
    <row r="8" spans="1:2" ht="12.75">
      <c r="A8" s="45">
        <v>0.5833333333333334</v>
      </c>
      <c r="B8" t="s">
        <v>201</v>
      </c>
    </row>
    <row r="9" spans="1:2" ht="12.75">
      <c r="A9" s="45">
        <v>0.5416666666666666</v>
      </c>
      <c r="B9" t="s">
        <v>202</v>
      </c>
    </row>
    <row r="10" spans="1:2" ht="12.75">
      <c r="A10" s="45">
        <v>0.001388888888888889</v>
      </c>
      <c r="B10" t="s">
        <v>203</v>
      </c>
    </row>
    <row r="11" spans="1:2" ht="12.75">
      <c r="A11" s="45">
        <v>0.013888888888888888</v>
      </c>
      <c r="B11" t="s">
        <v>204</v>
      </c>
    </row>
    <row r="12" spans="1:2" ht="12.75">
      <c r="A12" s="45">
        <v>0.0006944444444444445</v>
      </c>
      <c r="B12" t="s">
        <v>205</v>
      </c>
    </row>
    <row r="13" spans="1:2" ht="12.75">
      <c r="A13" s="45">
        <v>0.0020833333333333333</v>
      </c>
      <c r="B13" t="s">
        <v>206</v>
      </c>
    </row>
    <row r="14" spans="1:2" ht="12.75">
      <c r="A14" s="45">
        <v>0.041666666666666664</v>
      </c>
      <c r="B14" t="s">
        <v>148</v>
      </c>
    </row>
  </sheetData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A21" sqref="A21"/>
    </sheetView>
  </sheetViews>
  <sheetFormatPr defaultColWidth="9.140625" defaultRowHeight="12.75"/>
  <cols>
    <col min="1" max="1" width="18.28125" style="0" customWidth="1"/>
    <col min="2" max="2" width="28.8515625" style="0" customWidth="1"/>
    <col min="3" max="3" width="31.28125" style="0" customWidth="1"/>
    <col min="4" max="16384" width="11.57421875" style="0" customWidth="1"/>
  </cols>
  <sheetData>
    <row r="1" spans="1:3" ht="20.25">
      <c r="A1" s="75" t="s">
        <v>207</v>
      </c>
      <c r="B1" s="75"/>
      <c r="C1" s="75"/>
    </row>
    <row r="2" spans="1:3" ht="20.25">
      <c r="A2" s="10"/>
      <c r="B2" s="46">
        <v>39859</v>
      </c>
      <c r="C2" s="10"/>
    </row>
    <row r="3" spans="1:3" ht="20.25">
      <c r="A3" s="75" t="s">
        <v>208</v>
      </c>
      <c r="B3" s="75"/>
      <c r="C3" s="75"/>
    </row>
    <row r="4" spans="1:3" ht="20.25">
      <c r="A4" s="10"/>
      <c r="B4" s="47" t="s">
        <v>209</v>
      </c>
      <c r="C4" s="10"/>
    </row>
    <row r="5" spans="1:2" ht="20.25">
      <c r="A5" s="48" t="s">
        <v>210</v>
      </c>
      <c r="B5" s="48" t="s">
        <v>211</v>
      </c>
    </row>
    <row r="6" spans="1:3" ht="20.25">
      <c r="A6" s="49">
        <v>313</v>
      </c>
      <c r="B6" s="50">
        <v>0.4375</v>
      </c>
      <c r="C6" s="48"/>
    </row>
    <row r="7" spans="1:3" ht="20.25">
      <c r="A7" s="49">
        <v>303</v>
      </c>
      <c r="B7" s="50">
        <v>0.43819444444444444</v>
      </c>
      <c r="C7" s="48"/>
    </row>
    <row r="8" spans="1:3" ht="20.25">
      <c r="A8" s="49">
        <v>320</v>
      </c>
      <c r="B8" s="50">
        <v>0.4388888888888889</v>
      </c>
      <c r="C8" s="48"/>
    </row>
    <row r="9" spans="1:3" ht="20.25">
      <c r="A9" s="49">
        <v>304</v>
      </c>
      <c r="B9" s="50">
        <v>0.4395833333333333</v>
      </c>
      <c r="C9" s="48"/>
    </row>
    <row r="10" spans="1:3" ht="20.25">
      <c r="A10" s="49">
        <v>307</v>
      </c>
      <c r="B10" s="50">
        <v>0.44027777777777777</v>
      </c>
      <c r="C10" s="48"/>
    </row>
    <row r="11" spans="1:3" ht="20.25">
      <c r="A11" s="49">
        <v>314</v>
      </c>
      <c r="B11" s="50">
        <v>0.4409722222222222</v>
      </c>
      <c r="C11" s="48"/>
    </row>
    <row r="12" spans="1:3" ht="20.25">
      <c r="A12" s="49">
        <v>308</v>
      </c>
      <c r="B12" s="50">
        <v>0.44166666666666665</v>
      </c>
      <c r="C12" s="48"/>
    </row>
    <row r="13" spans="1:3" ht="20.25">
      <c r="A13" s="49">
        <v>315</v>
      </c>
      <c r="B13" s="50">
        <v>0.4423611111111111</v>
      </c>
      <c r="C13" s="48"/>
    </row>
    <row r="14" spans="1:3" ht="20.25">
      <c r="A14" s="49">
        <v>311</v>
      </c>
      <c r="B14" s="50">
        <v>0.44305555555555554</v>
      </c>
      <c r="C14" s="48"/>
    </row>
    <row r="15" spans="1:3" ht="20.25">
      <c r="A15" s="49">
        <v>306</v>
      </c>
      <c r="B15" s="50">
        <v>0.44375</v>
      </c>
      <c r="C15" s="48"/>
    </row>
    <row r="16" spans="1:3" ht="20.25">
      <c r="A16" s="49">
        <v>305</v>
      </c>
      <c r="B16" s="50">
        <v>0.4444444444444444</v>
      </c>
      <c r="C16" s="48"/>
    </row>
    <row r="17" spans="1:3" ht="20.25">
      <c r="A17" s="49">
        <v>317</v>
      </c>
      <c r="B17" s="50">
        <v>0.44513888888888886</v>
      </c>
      <c r="C17" s="48"/>
    </row>
    <row r="18" spans="1:3" ht="20.25">
      <c r="A18" s="17"/>
      <c r="B18" s="48"/>
      <c r="C18" s="48"/>
    </row>
    <row r="19" spans="1:3" ht="20.25">
      <c r="A19" s="17"/>
      <c r="B19" s="48"/>
      <c r="C19" s="48"/>
    </row>
    <row r="20" spans="1:3" ht="20.25">
      <c r="A20" s="17"/>
      <c r="B20" s="48"/>
      <c r="C20" s="48"/>
    </row>
    <row r="21" spans="1:3" ht="20.25">
      <c r="A21" s="48"/>
      <c r="B21" s="48"/>
      <c r="C21" s="48"/>
    </row>
    <row r="22" spans="1:3" ht="20.25">
      <c r="A22" s="48"/>
      <c r="B22" s="48"/>
      <c r="C22" s="48"/>
    </row>
    <row r="23" spans="1:3" ht="20.25">
      <c r="A23" s="48"/>
      <c r="B23" s="48"/>
      <c r="C23" s="48"/>
    </row>
    <row r="24" spans="1:3" ht="20.25">
      <c r="A24" s="48"/>
      <c r="B24" s="48"/>
      <c r="C24" s="48"/>
    </row>
    <row r="25" spans="1:3" ht="20.25">
      <c r="A25" s="48"/>
      <c r="B25" s="48"/>
      <c r="C25" s="48"/>
    </row>
    <row r="26" spans="1:3" ht="20.25">
      <c r="A26" s="48"/>
      <c r="B26" s="48"/>
      <c r="C26" s="48"/>
    </row>
    <row r="27" spans="1:3" ht="20.25">
      <c r="A27" s="48"/>
      <c r="B27" s="48"/>
      <c r="C27" s="48"/>
    </row>
    <row r="28" spans="1:3" ht="20.25">
      <c r="A28" s="48"/>
      <c r="B28" s="48"/>
      <c r="C28" s="48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51"/>
      <c r="B37" s="51"/>
      <c r="C37" s="51"/>
    </row>
    <row r="40" spans="1:3" ht="15.75">
      <c r="A40" s="52" t="s">
        <v>212</v>
      </c>
      <c r="B40" s="52"/>
      <c r="C40" s="52" t="s">
        <v>213</v>
      </c>
    </row>
  </sheetData>
  <mergeCells count="2">
    <mergeCell ref="A1:C1"/>
    <mergeCell ref="A3:C3"/>
  </mergeCells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C5" sqref="C5"/>
    </sheetView>
  </sheetViews>
  <sheetFormatPr defaultColWidth="9.140625" defaultRowHeight="12.75"/>
  <cols>
    <col min="1" max="1" width="18.28125" style="0" customWidth="1"/>
    <col min="2" max="2" width="28.8515625" style="0" customWidth="1"/>
    <col min="3" max="3" width="31.28125" style="0" customWidth="1"/>
    <col min="4" max="16384" width="11.57421875" style="0" customWidth="1"/>
  </cols>
  <sheetData>
    <row r="1" spans="1:3" ht="20.25">
      <c r="A1" s="75" t="s">
        <v>207</v>
      </c>
      <c r="B1" s="75"/>
      <c r="C1" s="75"/>
    </row>
    <row r="2" spans="1:3" ht="20.25">
      <c r="A2" s="10"/>
      <c r="B2" s="46">
        <v>39859</v>
      </c>
      <c r="C2" s="10"/>
    </row>
    <row r="3" spans="1:3" ht="20.25">
      <c r="A3" s="75" t="s">
        <v>208</v>
      </c>
      <c r="B3" s="75"/>
      <c r="C3" s="75"/>
    </row>
    <row r="4" spans="1:3" ht="20.25">
      <c r="A4" s="10"/>
      <c r="B4" s="47" t="s">
        <v>8</v>
      </c>
      <c r="C4" s="10"/>
    </row>
    <row r="5" spans="1:2" ht="20.25">
      <c r="A5" s="48" t="s">
        <v>210</v>
      </c>
      <c r="B5" s="48" t="s">
        <v>211</v>
      </c>
    </row>
    <row r="6" spans="1:3" ht="20.25">
      <c r="A6" s="53">
        <v>203</v>
      </c>
      <c r="B6" s="54">
        <v>0.44583333333333336</v>
      </c>
      <c r="C6" s="48"/>
    </row>
    <row r="7" spans="1:3" ht="20.25">
      <c r="A7" s="53">
        <v>213</v>
      </c>
      <c r="B7" s="54">
        <v>0.4465277777777778</v>
      </c>
      <c r="C7" s="48"/>
    </row>
    <row r="8" spans="1:3" ht="20.25">
      <c r="A8" s="53">
        <v>219</v>
      </c>
      <c r="B8" s="54">
        <v>0.44722222222222224</v>
      </c>
      <c r="C8" s="48"/>
    </row>
    <row r="9" spans="1:3" ht="20.25">
      <c r="A9" s="53">
        <v>212</v>
      </c>
      <c r="B9" s="54">
        <v>0.4479166666666667</v>
      </c>
      <c r="C9" s="48"/>
    </row>
    <row r="10" spans="1:3" ht="20.25">
      <c r="A10" s="53">
        <v>209</v>
      </c>
      <c r="B10" s="54">
        <v>0.4486111111111111</v>
      </c>
      <c r="C10" s="48"/>
    </row>
    <row r="11" spans="1:3" ht="20.25">
      <c r="A11" s="53">
        <v>202</v>
      </c>
      <c r="B11" s="54">
        <v>0.44930555555555557</v>
      </c>
      <c r="C11" s="48"/>
    </row>
    <row r="12" spans="1:3" ht="20.25">
      <c r="A12" s="53">
        <v>201</v>
      </c>
      <c r="B12" s="54">
        <v>0.45</v>
      </c>
      <c r="C12" s="48"/>
    </row>
    <row r="13" spans="1:3" ht="20.25">
      <c r="A13" s="53">
        <v>215</v>
      </c>
      <c r="B13" s="54">
        <v>0.45069444444444445</v>
      </c>
      <c r="C13" s="48"/>
    </row>
    <row r="14" spans="1:3" ht="20.25">
      <c r="A14" s="48"/>
      <c r="B14" s="17"/>
      <c r="C14" s="48"/>
    </row>
    <row r="15" spans="1:3" ht="20.25">
      <c r="A15" s="48"/>
      <c r="C15" s="48"/>
    </row>
    <row r="16" spans="1:3" ht="20.25">
      <c r="A16" s="48"/>
      <c r="B16" s="48"/>
      <c r="C16" s="48"/>
    </row>
    <row r="17" spans="1:3" ht="20.25">
      <c r="A17" s="48"/>
      <c r="B17" s="48"/>
      <c r="C17" s="48"/>
    </row>
    <row r="18" spans="1:3" ht="20.25">
      <c r="A18" s="48"/>
      <c r="B18" s="48"/>
      <c r="C18" s="48"/>
    </row>
    <row r="19" spans="1:3" ht="20.25">
      <c r="A19" s="48"/>
      <c r="B19" s="48"/>
      <c r="C19" s="48"/>
    </row>
    <row r="20" spans="1:3" ht="20.25">
      <c r="A20" s="48"/>
      <c r="B20" s="48"/>
      <c r="C20" s="48"/>
    </row>
    <row r="21" spans="1:3" ht="20.25">
      <c r="A21" s="48"/>
      <c r="B21" s="48"/>
      <c r="C21" s="48"/>
    </row>
    <row r="22" spans="1:3" ht="20.25">
      <c r="A22" s="48"/>
      <c r="B22" s="48"/>
      <c r="C22" s="48"/>
    </row>
    <row r="23" spans="1:3" ht="20.25">
      <c r="A23" s="48"/>
      <c r="B23" s="48"/>
      <c r="C23" s="48"/>
    </row>
    <row r="24" spans="1:3" ht="20.25">
      <c r="A24" s="48"/>
      <c r="B24" s="48"/>
      <c r="C24" s="48"/>
    </row>
    <row r="25" spans="1:3" ht="20.25">
      <c r="A25" s="48"/>
      <c r="B25" s="48"/>
      <c r="C25" s="48"/>
    </row>
    <row r="26" spans="1:3" ht="20.25">
      <c r="A26" s="48"/>
      <c r="B26" s="48"/>
      <c r="C26" s="48"/>
    </row>
    <row r="27" spans="1:3" ht="20.25">
      <c r="A27" s="48"/>
      <c r="B27" s="48"/>
      <c r="C27" s="48"/>
    </row>
    <row r="28" spans="1:3" ht="20.25">
      <c r="A28" s="48"/>
      <c r="B28" s="48"/>
      <c r="C28" s="48"/>
    </row>
    <row r="29" spans="1:3" ht="20.25">
      <c r="A29" s="48"/>
      <c r="B29" s="48"/>
      <c r="C29" s="48"/>
    </row>
    <row r="30" spans="1:3" ht="20.25">
      <c r="A30" s="48"/>
      <c r="B30" s="48"/>
      <c r="C30" s="48"/>
    </row>
    <row r="31" spans="1:3" ht="20.25">
      <c r="A31" s="48"/>
      <c r="B31" s="48"/>
      <c r="C31" s="48"/>
    </row>
    <row r="32" spans="1:3" ht="20.25">
      <c r="A32" s="48"/>
      <c r="B32" s="48"/>
      <c r="C32" s="48"/>
    </row>
    <row r="33" spans="1:3" ht="20.25">
      <c r="A33" s="48"/>
      <c r="B33" s="48"/>
      <c r="C33" s="48"/>
    </row>
    <row r="34" spans="1:3" ht="20.25">
      <c r="A34" s="48"/>
      <c r="B34" s="48"/>
      <c r="C34" s="48"/>
    </row>
    <row r="35" spans="1:3" ht="20.25">
      <c r="A35" s="48"/>
      <c r="B35" s="48"/>
      <c r="C35" s="48"/>
    </row>
    <row r="36" spans="1:3" ht="20.25">
      <c r="A36" s="48"/>
      <c r="B36" s="48"/>
      <c r="C36" s="48"/>
    </row>
    <row r="37" spans="1:3" ht="20.25">
      <c r="A37" s="51"/>
      <c r="B37" s="51"/>
      <c r="C37" s="51"/>
    </row>
    <row r="40" spans="1:3" ht="15.75">
      <c r="A40" s="52" t="s">
        <v>212</v>
      </c>
      <c r="B40" s="52"/>
      <c r="C40" s="52" t="s">
        <v>213</v>
      </c>
    </row>
  </sheetData>
  <mergeCells count="2">
    <mergeCell ref="A1:C1"/>
    <mergeCell ref="A3:C3"/>
  </mergeCells>
  <printOptions/>
  <pageMargins left="0.18680555555555556" right="0.1875" top="0.43333333333333335" bottom="0.2520833333333333" header="0.16805555555555557" footer="0.5118055555555555"/>
  <pageSetup horizontalDpi="300" verticalDpi="300" orientation="portrait" paperSize="9"/>
  <headerFooter alignWithMargins="0">
    <oddHeader>&amp;C&amp;"Times New Roman,Обычный"&amp;12&amp;A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9" sqref="A19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2"/>
  <sheetViews>
    <sheetView workbookViewId="0" topLeftCell="A3">
      <selection activeCell="C17" sqref="C17"/>
    </sheetView>
  </sheetViews>
  <sheetFormatPr defaultColWidth="9.140625" defaultRowHeight="12.75"/>
  <cols>
    <col min="1" max="1" width="3.8515625" style="55" customWidth="1"/>
    <col min="2" max="2" width="18.421875" style="56" customWidth="1"/>
    <col min="3" max="4" width="31.00390625" style="55" customWidth="1"/>
    <col min="5" max="5" width="15.8515625" style="55" customWidth="1"/>
    <col min="6" max="16384" width="31.00390625" style="55" customWidth="1"/>
  </cols>
  <sheetData>
    <row r="1" ht="7.5" customHeight="1"/>
    <row r="2" ht="18">
      <c r="C2" s="12" t="s">
        <v>214</v>
      </c>
    </row>
    <row r="3" ht="10.5" customHeight="1"/>
    <row r="4" spans="3:4" ht="18">
      <c r="C4" s="12" t="s">
        <v>215</v>
      </c>
      <c r="D4" s="57"/>
    </row>
    <row r="5" ht="13.5" customHeight="1"/>
    <row r="6" spans="2:5" s="11" customFormat="1" ht="18">
      <c r="B6" s="11" t="s">
        <v>216</v>
      </c>
      <c r="C6" s="11" t="s">
        <v>1</v>
      </c>
      <c r="D6" s="11" t="s">
        <v>2</v>
      </c>
      <c r="E6" s="11" t="s">
        <v>125</v>
      </c>
    </row>
    <row r="7" spans="2:5" ht="18">
      <c r="B7" s="58">
        <v>306</v>
      </c>
      <c r="C7" s="59" t="s">
        <v>37</v>
      </c>
      <c r="D7" s="59" t="s">
        <v>38</v>
      </c>
      <c r="E7" s="60">
        <f>startsu1</f>
        <v>0.4583333333333333</v>
      </c>
    </row>
    <row r="8" spans="2:5" ht="18">
      <c r="B8" s="58">
        <v>301</v>
      </c>
      <c r="C8" s="59" t="s">
        <v>41</v>
      </c>
      <c r="D8" s="59" t="s">
        <v>42</v>
      </c>
      <c r="E8" s="60">
        <f aca="true" t="shared" si="0" ref="E8:E20">E7+next</f>
        <v>0.45902777777777776</v>
      </c>
    </row>
    <row r="9" spans="2:5" ht="18">
      <c r="B9" s="58">
        <v>303</v>
      </c>
      <c r="C9" s="59" t="s">
        <v>45</v>
      </c>
      <c r="D9" s="59" t="s">
        <v>46</v>
      </c>
      <c r="E9" s="60">
        <f t="shared" si="0"/>
        <v>0.4597222222222222</v>
      </c>
    </row>
    <row r="10" spans="2:5" ht="18">
      <c r="B10" s="58">
        <v>317</v>
      </c>
      <c r="C10" s="59" t="s">
        <v>48</v>
      </c>
      <c r="D10" s="59" t="s">
        <v>49</v>
      </c>
      <c r="E10" s="60">
        <f t="shared" si="0"/>
        <v>0.46041666666666664</v>
      </c>
    </row>
    <row r="11" spans="2:5" ht="18">
      <c r="B11" s="58">
        <v>308</v>
      </c>
      <c r="C11" s="59" t="s">
        <v>51</v>
      </c>
      <c r="D11" s="59" t="s">
        <v>52</v>
      </c>
      <c r="E11" s="60">
        <f t="shared" si="0"/>
        <v>0.4611111111111111</v>
      </c>
    </row>
    <row r="12" spans="2:5" ht="18">
      <c r="B12" s="58">
        <v>315</v>
      </c>
      <c r="C12" s="59" t="s">
        <v>54</v>
      </c>
      <c r="D12" s="59" t="s">
        <v>55</v>
      </c>
      <c r="E12" s="60">
        <f t="shared" si="0"/>
        <v>0.4618055555555555</v>
      </c>
    </row>
    <row r="13" spans="2:5" ht="36">
      <c r="B13" s="58">
        <v>305</v>
      </c>
      <c r="C13" s="59" t="s">
        <v>57</v>
      </c>
      <c r="D13" s="59" t="s">
        <v>58</v>
      </c>
      <c r="E13" s="60">
        <f t="shared" si="0"/>
        <v>0.46249999999999997</v>
      </c>
    </row>
    <row r="14" spans="2:5" ht="18">
      <c r="B14" s="58">
        <v>302</v>
      </c>
      <c r="C14" s="59" t="s">
        <v>59</v>
      </c>
      <c r="D14" s="59" t="s">
        <v>60</v>
      </c>
      <c r="E14" s="60">
        <f t="shared" si="0"/>
        <v>0.4631944444444444</v>
      </c>
    </row>
    <row r="15" spans="2:5" ht="18">
      <c r="B15" s="58">
        <v>304</v>
      </c>
      <c r="C15" s="59" t="s">
        <v>62</v>
      </c>
      <c r="D15" s="59" t="s">
        <v>63</v>
      </c>
      <c r="E15" s="60">
        <f t="shared" si="0"/>
        <v>0.46388888888888885</v>
      </c>
    </row>
    <row r="16" spans="2:5" ht="18">
      <c r="B16" s="58">
        <v>307</v>
      </c>
      <c r="C16" s="59" t="s">
        <v>65</v>
      </c>
      <c r="D16" s="59" t="s">
        <v>66</v>
      </c>
      <c r="E16" s="60">
        <f t="shared" si="0"/>
        <v>0.4645833333333333</v>
      </c>
    </row>
    <row r="17" spans="2:5" ht="18">
      <c r="B17" s="58">
        <v>313</v>
      </c>
      <c r="C17" s="59" t="s">
        <v>68</v>
      </c>
      <c r="D17" s="59" t="s">
        <v>69</v>
      </c>
      <c r="E17" s="60">
        <f t="shared" si="0"/>
        <v>0.46527777777777773</v>
      </c>
    </row>
    <row r="18" spans="2:5" ht="18">
      <c r="B18" s="58">
        <v>314</v>
      </c>
      <c r="C18" s="59" t="s">
        <v>72</v>
      </c>
      <c r="D18" s="59" t="s">
        <v>73</v>
      </c>
      <c r="E18" s="60">
        <f t="shared" si="0"/>
        <v>0.4659722222222222</v>
      </c>
    </row>
    <row r="19" spans="2:5" ht="18">
      <c r="B19" s="58">
        <v>311</v>
      </c>
      <c r="C19" s="59" t="s">
        <v>75</v>
      </c>
      <c r="D19" s="59" t="s">
        <v>76</v>
      </c>
      <c r="E19" s="60">
        <f t="shared" si="0"/>
        <v>0.4666666666666666</v>
      </c>
    </row>
    <row r="20" spans="2:5" ht="36">
      <c r="B20" s="58">
        <v>320</v>
      </c>
      <c r="C20" s="59" t="s">
        <v>78</v>
      </c>
      <c r="D20" s="59" t="s">
        <v>79</v>
      </c>
      <c r="E20" s="60">
        <f t="shared" si="0"/>
        <v>0.46736111111111106</v>
      </c>
    </row>
    <row r="21" spans="2:5" ht="18">
      <c r="B21" s="58">
        <v>214</v>
      </c>
      <c r="C21" s="61" t="s">
        <v>6</v>
      </c>
      <c r="D21" s="61" t="s">
        <v>7</v>
      </c>
      <c r="E21" s="62">
        <v>0.46875</v>
      </c>
    </row>
    <row r="22" spans="2:5" ht="18">
      <c r="B22" s="58">
        <v>212</v>
      </c>
      <c r="C22" s="61" t="s">
        <v>10</v>
      </c>
      <c r="D22" s="61" t="s">
        <v>11</v>
      </c>
      <c r="E22" s="62">
        <f aca="true" t="shared" si="1" ref="E22:E29">E21+next</f>
        <v>0.46944444444444444</v>
      </c>
    </row>
    <row r="23" spans="2:5" ht="18">
      <c r="B23" s="58">
        <v>219</v>
      </c>
      <c r="C23" s="61" t="s">
        <v>14</v>
      </c>
      <c r="D23" s="61" t="s">
        <v>15</v>
      </c>
      <c r="E23" s="62">
        <f t="shared" si="1"/>
        <v>0.4701388888888889</v>
      </c>
    </row>
    <row r="24" spans="2:5" ht="18">
      <c r="B24" s="58">
        <v>215</v>
      </c>
      <c r="C24" s="61" t="s">
        <v>17</v>
      </c>
      <c r="D24" s="61" t="s">
        <v>18</v>
      </c>
      <c r="E24" s="62">
        <f t="shared" si="1"/>
        <v>0.4708333333333333</v>
      </c>
    </row>
    <row r="25" spans="2:5" ht="18">
      <c r="B25" s="58">
        <v>209</v>
      </c>
      <c r="C25" s="61" t="s">
        <v>21</v>
      </c>
      <c r="D25" s="61" t="s">
        <v>22</v>
      </c>
      <c r="E25" s="62">
        <f t="shared" si="1"/>
        <v>0.47152777777777777</v>
      </c>
    </row>
    <row r="26" spans="2:5" ht="36">
      <c r="B26" s="58">
        <v>201</v>
      </c>
      <c r="C26" s="61" t="s">
        <v>24</v>
      </c>
      <c r="D26" s="61" t="s">
        <v>25</v>
      </c>
      <c r="E26" s="62">
        <f t="shared" si="1"/>
        <v>0.4722222222222222</v>
      </c>
    </row>
    <row r="27" spans="2:5" ht="18">
      <c r="B27" s="58">
        <v>213</v>
      </c>
      <c r="C27" s="61" t="s">
        <v>27</v>
      </c>
      <c r="D27" s="61" t="s">
        <v>28</v>
      </c>
      <c r="E27" s="62">
        <f t="shared" si="1"/>
        <v>0.47291666666666665</v>
      </c>
    </row>
    <row r="28" spans="2:5" ht="18">
      <c r="B28" s="58">
        <v>203</v>
      </c>
      <c r="C28" s="61" t="s">
        <v>30</v>
      </c>
      <c r="D28" s="61" t="s">
        <v>31</v>
      </c>
      <c r="E28" s="62">
        <f t="shared" si="1"/>
        <v>0.4736111111111111</v>
      </c>
    </row>
    <row r="29" spans="2:5" ht="18">
      <c r="B29" s="58">
        <v>202</v>
      </c>
      <c r="C29" s="61" t="s">
        <v>34</v>
      </c>
      <c r="D29" s="61" t="s">
        <v>35</v>
      </c>
      <c r="E29" s="62">
        <f t="shared" si="1"/>
        <v>0.47430555555555554</v>
      </c>
    </row>
    <row r="30" spans="1:5" ht="18">
      <c r="A30" s="63"/>
      <c r="B30" s="64">
        <v>101</v>
      </c>
      <c r="C30" s="65" t="s">
        <v>81</v>
      </c>
      <c r="D30" s="65" t="s">
        <v>82</v>
      </c>
      <c r="E30" s="39">
        <v>0.4791666666666667</v>
      </c>
    </row>
    <row r="31" spans="1:5" ht="18">
      <c r="A31" s="63"/>
      <c r="B31" s="64">
        <v>102</v>
      </c>
      <c r="C31" s="65" t="s">
        <v>85</v>
      </c>
      <c r="D31" s="65" t="s">
        <v>86</v>
      </c>
      <c r="E31" s="39">
        <f aca="true" t="shared" si="2" ref="E31:E42">E30+next</f>
        <v>0.4798611111111111</v>
      </c>
    </row>
    <row r="32" spans="1:7" ht="18">
      <c r="A32" s="63"/>
      <c r="B32" s="64">
        <v>103</v>
      </c>
      <c r="C32" s="65" t="s">
        <v>88</v>
      </c>
      <c r="D32" s="65" t="s">
        <v>89</v>
      </c>
      <c r="E32" s="39">
        <f t="shared" si="2"/>
        <v>0.48055555555555557</v>
      </c>
      <c r="G32" s="55" t="s">
        <v>187</v>
      </c>
    </row>
    <row r="33" spans="1:5" ht="18">
      <c r="A33" s="63"/>
      <c r="B33" s="64">
        <v>104</v>
      </c>
      <c r="C33" s="65" t="s">
        <v>217</v>
      </c>
      <c r="D33" s="65" t="s">
        <v>218</v>
      </c>
      <c r="E33" s="39">
        <f t="shared" si="2"/>
        <v>0.48125</v>
      </c>
    </row>
    <row r="34" spans="1:5" ht="18">
      <c r="A34" s="63"/>
      <c r="B34" s="64">
        <v>105</v>
      </c>
      <c r="C34" s="65" t="s">
        <v>90</v>
      </c>
      <c r="D34" s="65" t="s">
        <v>91</v>
      </c>
      <c r="E34" s="39">
        <f t="shared" si="2"/>
        <v>0.48194444444444445</v>
      </c>
    </row>
    <row r="35" spans="1:5" ht="18">
      <c r="A35" s="63"/>
      <c r="B35" s="64">
        <v>106</v>
      </c>
      <c r="C35" s="65" t="s">
        <v>93</v>
      </c>
      <c r="D35" s="65" t="s">
        <v>94</v>
      </c>
      <c r="E35" s="39">
        <f t="shared" si="2"/>
        <v>0.4826388888888889</v>
      </c>
    </row>
    <row r="36" spans="1:5" ht="18">
      <c r="A36" s="63"/>
      <c r="B36" s="64">
        <v>107</v>
      </c>
      <c r="C36" s="65" t="s">
        <v>96</v>
      </c>
      <c r="D36" s="65" t="s">
        <v>97</v>
      </c>
      <c r="E36" s="39">
        <f t="shared" si="2"/>
        <v>0.48333333333333334</v>
      </c>
    </row>
    <row r="37" spans="1:5" ht="18">
      <c r="A37" s="63"/>
      <c r="B37" s="64">
        <v>107</v>
      </c>
      <c r="C37" s="65" t="s">
        <v>97</v>
      </c>
      <c r="D37" s="65" t="s">
        <v>96</v>
      </c>
      <c r="E37" s="39">
        <f t="shared" si="2"/>
        <v>0.4840277777777778</v>
      </c>
    </row>
    <row r="38" spans="1:5" ht="18">
      <c r="A38" s="63"/>
      <c r="B38" s="64">
        <v>110</v>
      </c>
      <c r="C38" s="65" t="s">
        <v>99</v>
      </c>
      <c r="D38" s="65" t="s">
        <v>100</v>
      </c>
      <c r="E38" s="39">
        <f t="shared" si="2"/>
        <v>0.4847222222222222</v>
      </c>
    </row>
    <row r="39" spans="1:5" ht="18">
      <c r="A39" s="63"/>
      <c r="B39" s="64">
        <v>111</v>
      </c>
      <c r="C39" s="65" t="s">
        <v>101</v>
      </c>
      <c r="D39" s="65" t="s">
        <v>102</v>
      </c>
      <c r="E39" s="39">
        <f t="shared" si="2"/>
        <v>0.48541666666666666</v>
      </c>
    </row>
    <row r="40" spans="1:5" ht="18">
      <c r="A40" s="63"/>
      <c r="B40" s="64">
        <v>112</v>
      </c>
      <c r="C40" s="65" t="s">
        <v>104</v>
      </c>
      <c r="D40" s="65" t="s">
        <v>105</v>
      </c>
      <c r="E40" s="39">
        <f t="shared" si="2"/>
        <v>0.4861111111111111</v>
      </c>
    </row>
    <row r="41" spans="1:5" ht="18">
      <c r="A41" s="63"/>
      <c r="B41" s="64">
        <v>113</v>
      </c>
      <c r="C41" s="65" t="s">
        <v>107</v>
      </c>
      <c r="D41" s="65" t="s">
        <v>108</v>
      </c>
      <c r="E41" s="39">
        <f t="shared" si="2"/>
        <v>0.48680555555555555</v>
      </c>
    </row>
    <row r="42" spans="1:5" ht="18">
      <c r="A42" s="63"/>
      <c r="B42" s="64">
        <v>115</v>
      </c>
      <c r="C42" s="65" t="s">
        <v>110</v>
      </c>
      <c r="D42" s="65" t="s">
        <v>111</v>
      </c>
      <c r="E42" s="39">
        <f t="shared" si="2"/>
        <v>0.4875</v>
      </c>
    </row>
  </sheetData>
  <printOptions/>
  <pageMargins left="0.33055555555555555" right="0.022222222222222223" top="0.6215277777777778" bottom="0.4131944444444444" header="0.35625" footer="0.14791666666666667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2009-02-17T03:00:35Z</dcterms:created>
  <dcterms:modified xsi:type="dcterms:W3CDTF">2009-02-17T03:00:35Z</dcterms:modified>
  <cp:category/>
  <cp:version/>
  <cp:contentType/>
  <cp:contentStatus/>
</cp:coreProperties>
</file>